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enovo\Documents\URS\__export URS_rozpočty_s poznámkou k souboru cen\"/>
    </mc:Choice>
  </mc:AlternateContent>
  <bookViews>
    <workbookView xWindow="0" yWindow="0" windowWidth="0" windowHeight="0"/>
  </bookViews>
  <sheets>
    <sheet name="Rekapitulace stavby" sheetId="1" r:id="rId1"/>
    <sheet name="1.2 - HRN - Obnova větrol..." sheetId="2" r:id="rId2"/>
    <sheet name="1.3 - VRN - Obnova větrol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'1.2 - HRN - Obnova větrol...'!$C$83:$K$177</definedName>
    <definedName name="_xlnm.Print_Area" localSheetId="1">'1.2 - HRN - Obnova větrol...'!$C$4:$J$39,'1.2 - HRN - Obnova větrol...'!$C$71:$K$177</definedName>
    <definedName name="_xlnm.Print_Titles" localSheetId="1">'1.2 - HRN - Obnova větrol...'!$83:$83</definedName>
    <definedName name="_xlnm._FilterDatabase" localSheetId="2" hidden="1">'1.3 - VRN - Obnova větrol...'!$C$81:$K$96</definedName>
    <definedName name="_xlnm.Print_Area" localSheetId="2">'1.3 - VRN - Obnova větrol...'!$C$4:$J$39,'1.3 - VRN - Obnova větrol...'!$C$69:$K$96</definedName>
    <definedName name="_xlnm.Print_Titles" localSheetId="2">'1.3 - VRN - Obnova větrol...'!$81:$81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5"/>
  <c r="BH95"/>
  <c r="BG95"/>
  <c r="BF95"/>
  <c r="T95"/>
  <c r="T94"/>
  <c r="R95"/>
  <c r="R94"/>
  <c r="P95"/>
  <c r="P94"/>
  <c r="BI93"/>
  <c r="BH93"/>
  <c r="BG93"/>
  <c r="BF93"/>
  <c r="T93"/>
  <c r="R93"/>
  <c r="P93"/>
  <c r="BI91"/>
  <c r="BH91"/>
  <c r="BG91"/>
  <c r="BF91"/>
  <c r="T91"/>
  <c r="R91"/>
  <c r="P91"/>
  <c r="BI87"/>
  <c r="BH87"/>
  <c r="BG87"/>
  <c r="BF87"/>
  <c r="T87"/>
  <c r="R87"/>
  <c r="P87"/>
  <c r="BI85"/>
  <c r="BH85"/>
  <c r="BG85"/>
  <c r="BF85"/>
  <c r="T85"/>
  <c r="R85"/>
  <c r="P85"/>
  <c r="J78"/>
  <c r="F76"/>
  <c r="E74"/>
  <c r="J54"/>
  <c r="F52"/>
  <c r="E50"/>
  <c r="J24"/>
  <c r="E24"/>
  <c r="J79"/>
  <c r="J23"/>
  <c r="J18"/>
  <c r="E18"/>
  <c r="F79"/>
  <c r="J17"/>
  <c r="J15"/>
  <c r="E15"/>
  <c r="F78"/>
  <c r="J14"/>
  <c r="J12"/>
  <c r="J52"/>
  <c r="E7"/>
  <c r="E72"/>
  <c i="2" r="J37"/>
  <c r="J36"/>
  <c i="1" r="AY55"/>
  <c i="2" r="J35"/>
  <c i="1" r="AX55"/>
  <c i="2"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0"/>
  <c r="F78"/>
  <c r="E76"/>
  <c r="J54"/>
  <c r="F52"/>
  <c r="E50"/>
  <c r="J24"/>
  <c r="E24"/>
  <c r="J81"/>
  <c r="J23"/>
  <c r="J18"/>
  <c r="E18"/>
  <c r="F55"/>
  <c r="J17"/>
  <c r="J15"/>
  <c r="E15"/>
  <c r="F80"/>
  <c r="J14"/>
  <c r="J12"/>
  <c r="J78"/>
  <c r="E7"/>
  <c r="E74"/>
  <c i="1" r="L50"/>
  <c r="AM50"/>
  <c r="AM49"/>
  <c r="L49"/>
  <c r="AM47"/>
  <c r="L47"/>
  <c r="L45"/>
  <c r="L44"/>
  <c i="2" r="BK168"/>
  <c r="BK162"/>
  <c r="BK117"/>
  <c r="J121"/>
  <c r="J34"/>
  <c r="F37"/>
  <c i="3" r="BK95"/>
  <c r="F34"/>
  <c i="2" r="BK166"/>
  <c r="J156"/>
  <c r="J103"/>
  <c r="J135"/>
  <c r="J174"/>
  <c r="BK164"/>
  <c r="J154"/>
  <c r="BK137"/>
  <c r="J93"/>
  <c r="BK177"/>
  <c i="3" r="BK91"/>
  <c r="J95"/>
  <c r="F37"/>
  <c i="1" r="BD56"/>
  <c i="2" r="J166"/>
  <c r="J145"/>
  <c r="BK110"/>
  <c r="BK127"/>
  <c r="BK173"/>
  <c r="J171"/>
  <c r="BK156"/>
  <c r="BK124"/>
  <c r="J87"/>
  <c i="1" r="AS54"/>
  <c i="2" r="BK167"/>
  <c r="J137"/>
  <c r="J97"/>
  <c r="BK114"/>
  <c r="F35"/>
  <c r="BK169"/>
  <c r="BK135"/>
  <c r="BK170"/>
  <c r="J90"/>
  <c r="J165"/>
  <c r="BK159"/>
  <c r="J141"/>
  <c r="BK103"/>
  <c r="BK172"/>
  <c i="3" r="J87"/>
  <c r="F36"/>
  <c i="2" r="J167"/>
  <c i="3" r="BK93"/>
  <c i="2" r="J168"/>
  <c r="J159"/>
  <c r="J132"/>
  <c r="BK90"/>
  <c r="J110"/>
  <c r="J173"/>
  <c r="J107"/>
  <c r="J176"/>
  <c i="3" r="J34"/>
  <c i="2" r="J170"/>
  <c r="BK163"/>
  <c r="J131"/>
  <c r="BK141"/>
  <c r="F34"/>
  <c r="J169"/>
  <c r="J147"/>
  <c r="J114"/>
  <c r="BK145"/>
  <c r="BK93"/>
  <c r="BK95"/>
  <c i="3" r="J93"/>
  <c r="F35"/>
  <c i="1" r="BB56"/>
  <c i="2" r="J177"/>
  <c r="BK154"/>
  <c r="BK99"/>
  <c r="J117"/>
  <c r="J172"/>
  <c r="J163"/>
  <c r="BK147"/>
  <c r="BK131"/>
  <c r="BK97"/>
  <c r="BK175"/>
  <c i="3" r="J85"/>
  <c r="BK87"/>
  <c i="2" r="BK132"/>
  <c r="F36"/>
  <c r="BK174"/>
  <c r="BK165"/>
  <c r="J142"/>
  <c r="BK107"/>
  <c r="J124"/>
  <c r="J175"/>
  <c r="J164"/>
  <c r="BK121"/>
  <c r="BK87"/>
  <c r="J95"/>
  <c r="BK171"/>
  <c r="J162"/>
  <c r="BK142"/>
  <c r="J127"/>
  <c r="J99"/>
  <c r="BK176"/>
  <c i="3" r="BK85"/>
  <c r="J91"/>
  <c i="2" l="1" r="T86"/>
  <c r="BK116"/>
  <c r="P109"/>
  <c r="BK161"/>
  <c r="J161"/>
  <c r="J64"/>
  <c r="R116"/>
  <c r="T116"/>
  <c r="R109"/>
  <c r="P86"/>
  <c r="P161"/>
  <c i="3" r="BK84"/>
  <c r="J84"/>
  <c r="J61"/>
  <c i="2" r="BK86"/>
  <c r="J86"/>
  <c r="J61"/>
  <c r="T161"/>
  <c i="3" r="P84"/>
  <c r="P83"/>
  <c r="P82"/>
  <c i="1" r="AU56"/>
  <c i="2" r="R86"/>
  <c r="R161"/>
  <c i="3" r="T84"/>
  <c r="T83"/>
  <c r="T82"/>
  <c i="2" r="P116"/>
  <c r="BK109"/>
  <c r="J109"/>
  <c r="J62"/>
  <c r="T109"/>
  <c i="3" r="R84"/>
  <c r="R83"/>
  <c r="R82"/>
  <c r="BK94"/>
  <c r="J94"/>
  <c r="J62"/>
  <c i="2" r="J116"/>
  <c r="J63"/>
  <c i="3" r="J55"/>
  <c r="E48"/>
  <c r="F55"/>
  <c i="2" r="BK85"/>
  <c r="J85"/>
  <c r="J60"/>
  <c i="3" r="F54"/>
  <c r="BE93"/>
  <c r="BE85"/>
  <c r="BE91"/>
  <c r="J76"/>
  <c r="BE95"/>
  <c i="1" r="BC56"/>
  <c i="3" r="BE87"/>
  <c i="1" r="AW56"/>
  <c r="BA56"/>
  <c i="2" r="BE171"/>
  <c r="BE177"/>
  <c r="BE174"/>
  <c i="1" r="AW55"/>
  <c i="2" r="E48"/>
  <c r="J52"/>
  <c r="J55"/>
  <c r="F81"/>
  <c r="BE93"/>
  <c r="BE95"/>
  <c r="BE97"/>
  <c r="BE114"/>
  <c r="BE121"/>
  <c r="BE124"/>
  <c r="BE127"/>
  <c r="BE135"/>
  <c r="BE137"/>
  <c r="BE142"/>
  <c r="BE147"/>
  <c r="BE154"/>
  <c r="BE156"/>
  <c r="BE159"/>
  <c r="BE163"/>
  <c r="BE170"/>
  <c i="1" r="BA55"/>
  <c i="2" r="BE172"/>
  <c i="1" r="BB55"/>
  <c i="2" r="F54"/>
  <c r="BE90"/>
  <c r="BE103"/>
  <c r="BE87"/>
  <c r="BE99"/>
  <c r="BE107"/>
  <c r="BE110"/>
  <c r="BE117"/>
  <c r="BE131"/>
  <c r="BE132"/>
  <c r="BE141"/>
  <c r="BE145"/>
  <c r="BE162"/>
  <c r="BE164"/>
  <c r="BE165"/>
  <c r="BE166"/>
  <c r="BE167"/>
  <c r="BE168"/>
  <c r="BE169"/>
  <c r="BE175"/>
  <c r="BE176"/>
  <c i="1" r="BC55"/>
  <c i="2" r="BE173"/>
  <c i="1" r="BD55"/>
  <c r="BB54"/>
  <c r="AX54"/>
  <c r="BA54"/>
  <c r="AW54"/>
  <c r="AK30"/>
  <c r="BD54"/>
  <c r="W33"/>
  <c r="BC54"/>
  <c r="AY54"/>
  <c i="2" l="1" r="P85"/>
  <c r="P84"/>
  <c i="1" r="AU55"/>
  <c i="2" r="R85"/>
  <c r="R84"/>
  <c r="T85"/>
  <c r="T84"/>
  <c i="3" r="BK83"/>
  <c r="J83"/>
  <c r="J60"/>
  <c i="2" r="BK84"/>
  <c r="J84"/>
  <c r="J59"/>
  <c i="1" r="AU54"/>
  <c i="2" r="F33"/>
  <c i="1" r="AZ55"/>
  <c i="2" r="J33"/>
  <c i="1" r="AV55"/>
  <c r="AT55"/>
  <c i="3" r="J33"/>
  <c i="1" r="AV56"/>
  <c r="AT56"/>
  <c r="W31"/>
  <c r="W32"/>
  <c i="3" r="F33"/>
  <c i="1" r="AZ56"/>
  <c r="W30"/>
  <c i="3" l="1" r="BK82"/>
  <c r="J82"/>
  <c r="J59"/>
  <c i="1" r="AZ54"/>
  <c r="AV54"/>
  <c r="AK29"/>
  <c i="2" r="J30"/>
  <c i="1" r="AG55"/>
  <c i="2" l="1" r="J39"/>
  <c i="1" r="AN55"/>
  <c i="3" r="J30"/>
  <c i="1" r="AG56"/>
  <c r="AT54"/>
  <c r="W29"/>
  <c i="3" l="1" r="J39"/>
  <c i="1" r="AN56"/>
  <c r="AG54"/>
  <c r="AK26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<sst xmlns="http://schemas.openxmlformats.org/spreadsheetml/2006/main">
  <si>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</si>
  <si>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</si>
  <si>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</si>
  <si>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</si>
  <si>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</si>
  <si>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{49e22513-4bbf-417a-8e42-169e5ad9e2d0}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</si>
  <si>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</si>
  <si>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</si>
  <si>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</si>
  <si>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</si>
  <si>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</si>
  <si>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</si>
  <si>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</si>
  <si>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</si>
  <si>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</si>
  <si>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</si>
  <si>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</si>
  <si>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Obnova větrolamu IP6 v k.ú. Blatnička - výsadba zeleně</t>
  </si>
  <si>
    <t>KSO:</t>
  </si>
  <si>
    <t/>
  </si>
  <si>
    <t>CC-CZ:</t>
  </si>
  <si>
    <t>Místo:</t>
  </si>
  <si>
    <t xml:space="preserve"> Blatnička</t>
  </si>
  <si>
    <t>Datum:</t>
  </si>
  <si>
    <t>5. 2. 2024</t>
  </si>
  <si>
    <t>Zadavatel:</t>
  </si>
  <si>
    <t>IČ:</t>
  </si>
  <si>
    <t>01312774</t>
  </si>
  <si>
    <t>ČŘ-Státní pozemkový úřad</t>
  </si>
  <si>
    <t>DIČ:</t>
  </si>
  <si>
    <t>CZ01312774</t>
  </si>
  <si>
    <t>Uchazeč:</t>
  </si>
  <si>
    <t>Vyplň údaj</t>
  </si>
  <si>
    <t>Projektant:</t>
  </si>
  <si>
    <t>Ing. Jaroslav Krejčí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</si>
  <si>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</si>
  <si>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</si>
  <si>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</si>
  <si>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</si>
  <si>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</si>
  <si>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</si>
  <si>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</si>
  <si>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</si>
  <si>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</si>
  <si>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</si>
  <si>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</si>
  <si>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</si>
  <si>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</si>
  <si>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</si>
  <si>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</si>
  <si>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</si>
  <si>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</si>
  <si>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</si>
  <si>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</si>
  <si>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</si>
  <si>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</si>
  <si>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</si>
  <si>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</si>
  <si>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</si>
  <si>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</si>
  <si>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</si>
  <si>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</si>
  <si>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</si>
  <si>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</si>
  <si>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</si>
  <si>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</si>
  <si>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</si>
  <si>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</si>
  <si>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</si>
  <si>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</si>
  <si>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</si>
  <si>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</si>
  <si>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</si>
  <si>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</si>
  <si>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</si>
  <si>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</si>
  <si>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</si>
  <si>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</si>
  <si>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</si>
  <si>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1.2</t>
  </si>
  <si>
    <t>HRN - Obnova větrolamu IP6 v k.ú. Blatnička</t>
  </si>
  <si>
    <t>STA</t>
  </si>
  <si>
    <t>1</t>
  </si>
  <si>
    <t>{136b2d28-7571-4c00-a254-aed2ed9b632c}</t>
  </si>
  <si>
    <t>2</t>
  </si>
  <si>
    <t>1.3</t>
  </si>
  <si>
    <t xml:space="preserve">VRN - Obnova větrolamu IP6 v k.ú. Blatnička </t>
  </si>
  <si>
    <t>{9c1fd2aa-8399-4957-bc6f-33c1350a67da}</t>
  </si>
  <si>
    <t>KRYCÍ LIST SOUPISU PRACÍ</t>
  </si>
  <si>
    <t>Objekt:</t>
  </si>
  <si>
    <t>1.2 - HRN - Obnova větrolamu IP6 v k.ú. Blatnička</t>
  </si>
  <si>
    <t>Blatnička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</si>
  <si>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</si>
  <si>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</si>
  <si>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</si>
  <si>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</si>
  <si>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</si>
  <si>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Příprava půdy</t>
  </si>
  <si>
    <t xml:space="preserve">    2 - Oplocení</t>
  </si>
  <si>
    <t xml:space="preserve">    3 - Výsadba</t>
  </si>
  <si>
    <t xml:space="preserve">    4 - Rostlinný materiál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</si>
  <si>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</si>
  <si>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</si>
  <si>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</si>
  <si>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</si>
  <si>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</si>
  <si>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</si>
  <si>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</si>
  <si>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</si>
  <si>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</si>
  <si>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</si>
  <si>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</si>
  <si>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</si>
  <si>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</si>
  <si>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</si>
  <si>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</si>
  <si>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</si>
  <si>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Příprava půdy</t>
  </si>
  <si>
    <t>K</t>
  </si>
  <si>
    <t>180451111</t>
  </si>
  <si>
    <t>Setí zemědělských kultur na plochách do 5 ha, o sklonu do 5°</t>
  </si>
  <si>
    <t>ha</t>
  </si>
  <si>
    <t>CS ÚRS 2024 01</t>
  </si>
  <si>
    <t>4</t>
  </si>
  <si>
    <t>-1373220699</t>
  </si>
  <si>
    <t>Online PSC</t>
  </si>
  <si>
    <t>https://podminky.urs.cz/item/CS_URS_2024_01/180451111</t>
  </si>
  <si>
    <t>VV</t>
  </si>
  <si>
    <t xml:space="preserve">1700  *  0,0001</t>
  </si>
  <si>
    <t>M</t>
  </si>
  <si>
    <t>00572470</t>
  </si>
  <si>
    <t>osivo směs travní univerzál</t>
  </si>
  <si>
    <t>kg</t>
  </si>
  <si>
    <t>8</t>
  </si>
  <si>
    <t>343725419</t>
  </si>
  <si>
    <t xml:space="preserve">0,17  *  300</t>
  </si>
  <si>
    <t xml:space="preserve">travní semeno VV-17 SMĚS DO SADOVÝCH MEZIPÁSŮ  (30g travního osiva na 1m2) (300kg osiva na 1ha)</t>
  </si>
  <si>
    <t>3</t>
  </si>
  <si>
    <t>183403151</t>
  </si>
  <si>
    <t>Obdělání půdy smykováním v rovině nebo na svahu do 1:5</t>
  </si>
  <si>
    <t>m2</t>
  </si>
  <si>
    <t>1170969234</t>
  </si>
  <si>
    <t>https://podminky.urs.cz/item/CS_URS_2024_01/183403151</t>
  </si>
  <si>
    <t>183403152</t>
  </si>
  <si>
    <t>Obdělání půdy vláčením v rovině nebo na svahu do 1:5</t>
  </si>
  <si>
    <t>2142715325</t>
  </si>
  <si>
    <t>https://podminky.urs.cz/item/CS_URS_2024_01/183403152</t>
  </si>
  <si>
    <t>5</t>
  </si>
  <si>
    <t>183403161</t>
  </si>
  <si>
    <t>Obdělání půdy válením v rovině nebo na svahu do 1:5</t>
  </si>
  <si>
    <t>-1488928524</t>
  </si>
  <si>
    <t>https://podminky.urs.cz/item/CS_URS_2024_01/183403161</t>
  </si>
  <si>
    <t>6</t>
  </si>
  <si>
    <t>183551113</t>
  </si>
  <si>
    <t>Úprava zemědělské půdy - orba první hl. do 0,30 m, na ploše jednotlivě do 5 ha, o sklonu do 5°</t>
  </si>
  <si>
    <t>-168572303</t>
  </si>
  <si>
    <t>https://podminky.urs.cz/item/CS_URS_2024_01/183551113</t>
  </si>
  <si>
    <t xml:space="preserve">1700  /  10000 </t>
  </si>
  <si>
    <t>plocha pozemku vm2, převod na ha</t>
  </si>
  <si>
    <t>7</t>
  </si>
  <si>
    <t>184853511</t>
  </si>
  <si>
    <t>Chemické odplevelení půdy před založením kultury, trávníku nebo zpevněných ploch strojně o výměře jednotlivě přes 20 m2 postřikem na široko v rovině nebo na svahu do 1:5</t>
  </si>
  <si>
    <t>2025651127</t>
  </si>
  <si>
    <t>https://podminky.urs.cz/item/CS_URS_2024_01/184853511</t>
  </si>
  <si>
    <t xml:space="preserve">1700 * 2 </t>
  </si>
  <si>
    <t>plocha pozemku, 2x postřikem</t>
  </si>
  <si>
    <t>25234001</t>
  </si>
  <si>
    <t>herbicid totální systémový neselektivní</t>
  </si>
  <si>
    <t>litr</t>
  </si>
  <si>
    <t>1560413739</t>
  </si>
  <si>
    <t>3400 * 0,0003</t>
  </si>
  <si>
    <t>Oplocení</t>
  </si>
  <si>
    <t>9</t>
  </si>
  <si>
    <t>R348951251</t>
  </si>
  <si>
    <t>Osazení oplocení lesních kultur včetně dřevěných kůlů průměru do 120 mm, v osové vzdálenosti 3 m (dodávka řeziva ve specifikaci) v oplocení výšky do 1,5 m s drátěným pletivem</t>
  </si>
  <si>
    <t>m</t>
  </si>
  <si>
    <t>-141065577</t>
  </si>
  <si>
    <t>https://podminky.urs.cz/item/CS_URS_2024_01/R348951251</t>
  </si>
  <si>
    <t>350</t>
  </si>
  <si>
    <t xml:space="preserve">Oplocení lesních kultur, výška 1,5 m s drátěným pletivem,  vč. vjezdových bran , dřevěnými kůly rozteč 3m s drátěným pletivem vč. materiálu</t>
  </si>
  <si>
    <t>10</t>
  </si>
  <si>
    <t>R348952262</t>
  </si>
  <si>
    <t>Vjezdové brany - vrata z plotových tyček s drátěným pletivem, výška 1,6 m, vč. materiálu ( 3bm šířka brány)</t>
  </si>
  <si>
    <t>bm</t>
  </si>
  <si>
    <t>1991690057</t>
  </si>
  <si>
    <t xml:space="preserve">4 * 3  " ks brany  * šířka brány 3bm "</t>
  </si>
  <si>
    <t>Výsadba</t>
  </si>
  <si>
    <t>11</t>
  </si>
  <si>
    <t>184211311</t>
  </si>
  <si>
    <t>Jamková výsadba sazenic sklon terénu do 1:5 s kopáním jamky 25 x 25 cm ve stupni zabuřenění 0 v zemině 1 a 2</t>
  </si>
  <si>
    <t>kus</t>
  </si>
  <si>
    <t>1595172268</t>
  </si>
  <si>
    <t>https://podminky.urs.cz/item/CS_URS_2024_01/184211311</t>
  </si>
  <si>
    <t xml:space="preserve">150  +  450</t>
  </si>
  <si>
    <t>poloodrostek 51-120 cm , sazenice 30-60 cm</t>
  </si>
  <si>
    <t>25111112</t>
  </si>
  <si>
    <t>hnojivo NPK</t>
  </si>
  <si>
    <t>-703818180</t>
  </si>
  <si>
    <t xml:space="preserve">hnojivo NPK - vícesložkové hnojivo - tableta – (1 rostlina  2 ks)</t>
  </si>
  <si>
    <t xml:space="preserve">600 *  2 * 0,01   "  ks dřevin  *   počet tablet / 1ks dřeviny  *  0,01 =&gt; jedna tableta 10g = 0,01kg"</t>
  </si>
  <si>
    <t>13</t>
  </si>
  <si>
    <t>10390001</t>
  </si>
  <si>
    <t>hnojivo aerifikující + sorpce vody + biopreparát obsahující živné látky organického původu a biouhel</t>
  </si>
  <si>
    <t>-1644876838</t>
  </si>
  <si>
    <t xml:space="preserve">2  * ( 600 * (0,25 * 0,25 * 0,25) )</t>
  </si>
  <si>
    <t xml:space="preserve">2kg x ( ks dřevin *  m3 objem substrátu )</t>
  </si>
  <si>
    <t>14</t>
  </si>
  <si>
    <t>184215112</t>
  </si>
  <si>
    <t>Ukotvení dřeviny kůly v rovině nebo na svahu do 1:5 jedním kůlem, délky přes 1 do 2 m</t>
  </si>
  <si>
    <t>-2023665708</t>
  </si>
  <si>
    <t>https://podminky.urs.cz/item/CS_URS_2024_01/184215112</t>
  </si>
  <si>
    <t>150</t>
  </si>
  <si>
    <t xml:space="preserve">ukotvení poloodrostku </t>
  </si>
  <si>
    <t>15</t>
  </si>
  <si>
    <t>R60591251</t>
  </si>
  <si>
    <t xml:space="preserve">kůly k upevnění dřeviny, délka 1,5-  2m + úvazek, (1strom - poloodrostek - 1 kůl)</t>
  </si>
  <si>
    <t>436065405</t>
  </si>
  <si>
    <t>16</t>
  </si>
  <si>
    <t>184813111</t>
  </si>
  <si>
    <t>Ošetřování a ochrana stromů proti škodám způsobeným zvěří nátěrem nebo postřikem</t>
  </si>
  <si>
    <t>-1037513581</t>
  </si>
  <si>
    <t>https://podminky.urs.cz/item/CS_URS_2024_01/184813111</t>
  </si>
  <si>
    <t xml:space="preserve">150 + 450   "  poloodrostek + sazenice "</t>
  </si>
  <si>
    <t>17</t>
  </si>
  <si>
    <t>R184813111</t>
  </si>
  <si>
    <t xml:space="preserve">repeletní přípravek proti škodám způs. zvěří a  hlodavci (1kg na 250ks sazenic)  </t>
  </si>
  <si>
    <t>-1254119035</t>
  </si>
  <si>
    <t xml:space="preserve">600 / 250  "ks dřevin / 250 "</t>
  </si>
  <si>
    <t>18</t>
  </si>
  <si>
    <t>184813113</t>
  </si>
  <si>
    <t>Ošetřování a ochrana stromů proti škodám způsobeným zvěří ovázání papírem</t>
  </si>
  <si>
    <t>1148504272</t>
  </si>
  <si>
    <t>https://podminky.urs.cz/item/CS_URS_2024_01/184813113</t>
  </si>
  <si>
    <t>1strom - poloodrostek - 1 chránička</t>
  </si>
  <si>
    <t>19</t>
  </si>
  <si>
    <t>RM184813113</t>
  </si>
  <si>
    <t xml:space="preserve">individuální ochrana dřevin - plastová tubusová ochrana listnatých dřevin čtvercového průřezu (10 x 10 cm) , vyrobená ze speciální pórovité fólie PP Tekpol, která je odolná vůči UV záření, výška 120 cm  (pro poloodrostek)</t>
  </si>
  <si>
    <t>ks</t>
  </si>
  <si>
    <t>526362398</t>
  </si>
  <si>
    <t>20</t>
  </si>
  <si>
    <t>184911421</t>
  </si>
  <si>
    <t>Mulčování vysazených rostlin mulčovací kůrou, tl. do 100 mm v rovině nebo na svahu do 1:5</t>
  </si>
  <si>
    <t>-1847277755</t>
  </si>
  <si>
    <t>https://podminky.urs.cz/item/CS_URS_2024_01/184911421</t>
  </si>
  <si>
    <t>360 + 240</t>
  </si>
  <si>
    <t>10391100</t>
  </si>
  <si>
    <t>kůra mulčovací VL</t>
  </si>
  <si>
    <t>m3</t>
  </si>
  <si>
    <t>440977531</t>
  </si>
  <si>
    <t xml:space="preserve">600 * 0,1  " 10cm tlouštka mulče (m2  *  0,1 m)"</t>
  </si>
  <si>
    <t>22</t>
  </si>
  <si>
    <t>185804312</t>
  </si>
  <si>
    <t>Zalití rostlin vodou plochy záhonů jednotlivě přes 20 m2</t>
  </si>
  <si>
    <t>734666090</t>
  </si>
  <si>
    <t>https://podminky.urs.cz/item/CS_URS_2024_01/185804312</t>
  </si>
  <si>
    <t>((5*150)+(2*450))/1000</t>
  </si>
  <si>
    <t xml:space="preserve">5 l na jeden strom,  2 l na jeden keř za 1 týden (1x zalití) ( 1m3 = 1000 litrů)</t>
  </si>
  <si>
    <t xml:space="preserve">150 ks poloodrostků  x 5 l = za 1 týden</t>
  </si>
  <si>
    <t>450 ks keřů x 2 l = za 1 týden</t>
  </si>
  <si>
    <t xml:space="preserve">celkem 1650 l vody za týden  =  1,65 m3</t>
  </si>
  <si>
    <t>23</t>
  </si>
  <si>
    <t>185851121</t>
  </si>
  <si>
    <t>Dovoz vody pro zálivku rostlin na vzdálenost do 1000 m</t>
  </si>
  <si>
    <t>2120953549</t>
  </si>
  <si>
    <t>https://podminky.urs.cz/item/CS_URS_2024_01/185851121</t>
  </si>
  <si>
    <t>24</t>
  </si>
  <si>
    <t>185851129</t>
  </si>
  <si>
    <t>Dovoz vody pro zálivku rostlin Příplatek k ceně za každých dalších i započatých 1000 m</t>
  </si>
  <si>
    <t>1296517149</t>
  </si>
  <si>
    <t>https://podminky.urs.cz/item/CS_URS_2024_01/185851129</t>
  </si>
  <si>
    <t xml:space="preserve">  6 * 1,65    "+ 6 km" </t>
  </si>
  <si>
    <t>25</t>
  </si>
  <si>
    <t>998231311</t>
  </si>
  <si>
    <t>Přesun hmot pro sadovnické a krajinářské úpravy strojně dopravní vzdálenost do 5000 m</t>
  </si>
  <si>
    <t>t</t>
  </si>
  <si>
    <t>-207170005</t>
  </si>
  <si>
    <t>https://podminky.urs.cz/item/CS_URS_2024_01/998231311</t>
  </si>
  <si>
    <t>Rostlinný materiál</t>
  </si>
  <si>
    <t>26</t>
  </si>
  <si>
    <t>POL1</t>
  </si>
  <si>
    <t xml:space="preserve">Acer campestre - javor babyka, poloodrostek  51-120, Ko 1,6 l</t>
  </si>
  <si>
    <t>-910180324</t>
  </si>
  <si>
    <t>27</t>
  </si>
  <si>
    <t>POL2</t>
  </si>
  <si>
    <t>Carpinus betulus – habr obecný, poloodrostek 51-120 Ko 1,6 l</t>
  </si>
  <si>
    <t>-1897386432</t>
  </si>
  <si>
    <t>28</t>
  </si>
  <si>
    <t>POL3</t>
  </si>
  <si>
    <t xml:space="preserve">Quercus cerris - dub cer, poloodrostek  51 do 120 Ko 1,6 l</t>
  </si>
  <si>
    <t>-1900617009</t>
  </si>
  <si>
    <t>29</t>
  </si>
  <si>
    <t>POL4</t>
  </si>
  <si>
    <t xml:space="preserve">Quercus petraea – dub zimní, poloodrostek  51-120 Ko 1,6 l</t>
  </si>
  <si>
    <t>1297445146</t>
  </si>
  <si>
    <t>30</t>
  </si>
  <si>
    <t>POL5</t>
  </si>
  <si>
    <t>Sorbus domestica - jeřáb oskeruše, poloodrostek 51-120</t>
  </si>
  <si>
    <t>-515698192</t>
  </si>
  <si>
    <t>31</t>
  </si>
  <si>
    <t>POL6</t>
  </si>
  <si>
    <t xml:space="preserve">Tilia cordata – lípa malolistá, poloodrostek  51-120 Ko 1,6 l</t>
  </si>
  <si>
    <t>-1813742044</t>
  </si>
  <si>
    <t>32</t>
  </si>
  <si>
    <t>POL7</t>
  </si>
  <si>
    <t xml:space="preserve">Quercus pubescens – dub pýřitý, poloodrostek  51 do 120 Ko 1,6 l</t>
  </si>
  <si>
    <t>-1822492526</t>
  </si>
  <si>
    <t>33</t>
  </si>
  <si>
    <t>POL8</t>
  </si>
  <si>
    <t xml:space="preserve">Sorbus aria - jeřáb muk, poloodrostek  51 do 120 Ko 1,6 l</t>
  </si>
  <si>
    <t>-739988938</t>
  </si>
  <si>
    <t>34</t>
  </si>
  <si>
    <t>POL9</t>
  </si>
  <si>
    <t xml:space="preserve">Sorbus torminalis –  jeřáb břek, poloodrostek  51 do 120 Ko 1,6 l</t>
  </si>
  <si>
    <t>-465488421</t>
  </si>
  <si>
    <t>35</t>
  </si>
  <si>
    <t>SAZ1</t>
  </si>
  <si>
    <t xml:space="preserve">Cornus mas - dřín obecný, sazenice  30-60, QP 12 (0,48 l) </t>
  </si>
  <si>
    <t>1447909392</t>
  </si>
  <si>
    <t>36</t>
  </si>
  <si>
    <t>SAZ2</t>
  </si>
  <si>
    <t xml:space="preserve">Crataegus laevigata – hloh obecný, sazenice  30-60, QP 12 (0,48 l) </t>
  </si>
  <si>
    <t>1155102438</t>
  </si>
  <si>
    <t>37</t>
  </si>
  <si>
    <t>SAZ3</t>
  </si>
  <si>
    <t xml:space="preserve">Ligustrum vulgare – ptačí zob obecný, sazenice  30-60 QP 12 (0,48 l) </t>
  </si>
  <si>
    <t>-173637728</t>
  </si>
  <si>
    <t>38</t>
  </si>
  <si>
    <t>SAZ4</t>
  </si>
  <si>
    <t xml:space="preserve">Rhamnus catharticus - řešetlák počistivý, sazenice  30-60 QP 12 (0,48 l) </t>
  </si>
  <si>
    <t>-1995774961</t>
  </si>
  <si>
    <t>39</t>
  </si>
  <si>
    <t>SAZ5</t>
  </si>
  <si>
    <t xml:space="preserve">Viburnum opulus – kalina obecná, sazenice  30-60, QP 12 (0,48 l) </t>
  </si>
  <si>
    <t>584291679</t>
  </si>
  <si>
    <t>40</t>
  </si>
  <si>
    <t>SAZ6</t>
  </si>
  <si>
    <t>Euonymus verrucosus – brslen bradavičnatý, sazenice 30-60</t>
  </si>
  <si>
    <t>16685250</t>
  </si>
  <si>
    <t>41</t>
  </si>
  <si>
    <t>SAZ7</t>
  </si>
  <si>
    <t xml:space="preserve">Swida sanguinea - svída krvavá, sazenice  30-60, QP 12 (0,48 l) </t>
  </si>
  <si>
    <t>576332464</t>
  </si>
  <si>
    <t xml:space="preserve">1.3 - VRN - Obnova větrolamu IP6 v k.ú. Blatnička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</si>
  <si>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</si>
  <si>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</si>
  <si>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</si>
  <si>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</si>
  <si>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</si>
  <si>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</si>
  <si>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</si>
  <si>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011303000</t>
  </si>
  <si>
    <t>Archeologická činnost bez rozlišení</t>
  </si>
  <si>
    <t>soubor</t>
  </si>
  <si>
    <t>1024</t>
  </si>
  <si>
    <t>-246567557</t>
  </si>
  <si>
    <t>https://podminky.urs.cz/item/CS_URS_2024_01/011303000</t>
  </si>
  <si>
    <t>012002000</t>
  </si>
  <si>
    <t>Geodetické práce</t>
  </si>
  <si>
    <t>1595532996</t>
  </si>
  <si>
    <t>https://podminky.urs.cz/item/CS_URS_2024_01/012002000</t>
  </si>
  <si>
    <t xml:space="preserve">655 + 350  " délka obvodu parcely + délka plotu"</t>
  </si>
  <si>
    <t>"Zaměření před stavbou, vytyčení stavby, vytyčení lomových bodů parcel "</t>
  </si>
  <si>
    <t>031002000</t>
  </si>
  <si>
    <t>Související práce pro zařízení staveniště</t>
  </si>
  <si>
    <t>1870543702</t>
  </si>
  <si>
    <t>https://podminky.urs.cz/item/CS_URS_2024_01/031002000</t>
  </si>
  <si>
    <t>R119005111</t>
  </si>
  <si>
    <t xml:space="preserve">Vytyčení výsadeb </t>
  </si>
  <si>
    <t>-704158284</t>
  </si>
  <si>
    <t>VRN3</t>
  </si>
  <si>
    <t>Zařízení staveniště</t>
  </si>
  <si>
    <t>034503000</t>
  </si>
  <si>
    <t>Informační tabule na staveništi</t>
  </si>
  <si>
    <t>-254740661</t>
  </si>
  <si>
    <t>https://podminky.urs.cz/item/CS_URS_2024_01/034503000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</si>
</sst>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0451111" TargetMode="External" /><Relationship Id="rId2" Type="http://schemas.openxmlformats.org/officeDocument/2006/relationships/hyperlink" Target="https://podminky.urs.cz/item/CS_URS_2024_01/183403151" TargetMode="External" /><Relationship Id="rId3" Type="http://schemas.openxmlformats.org/officeDocument/2006/relationships/hyperlink" Target="https://podminky.urs.cz/item/CS_URS_2024_01/183403152" TargetMode="External" /><Relationship Id="rId4" Type="http://schemas.openxmlformats.org/officeDocument/2006/relationships/hyperlink" Target="https://podminky.urs.cz/item/CS_URS_2024_01/183403161" TargetMode="External" /><Relationship Id="rId5" Type="http://schemas.openxmlformats.org/officeDocument/2006/relationships/hyperlink" Target="https://podminky.urs.cz/item/CS_URS_2024_01/183551113" TargetMode="External" /><Relationship Id="rId6" Type="http://schemas.openxmlformats.org/officeDocument/2006/relationships/hyperlink" Target="https://podminky.urs.cz/item/CS_URS_2024_01/184853511" TargetMode="External" /><Relationship Id="rId7" Type="http://schemas.openxmlformats.org/officeDocument/2006/relationships/hyperlink" Target="https://podminky.urs.cz/item/CS_URS_2024_01/R348951251" TargetMode="External" /><Relationship Id="rId8" Type="http://schemas.openxmlformats.org/officeDocument/2006/relationships/hyperlink" Target="https://podminky.urs.cz/item/CS_URS_2024_01/184211311" TargetMode="External" /><Relationship Id="rId9" Type="http://schemas.openxmlformats.org/officeDocument/2006/relationships/hyperlink" Target="https://podminky.urs.cz/item/CS_URS_2024_01/184215112" TargetMode="External" /><Relationship Id="rId10" Type="http://schemas.openxmlformats.org/officeDocument/2006/relationships/hyperlink" Target="https://podminky.urs.cz/item/CS_URS_2024_01/184813111" TargetMode="External" /><Relationship Id="rId11" Type="http://schemas.openxmlformats.org/officeDocument/2006/relationships/hyperlink" Target="https://podminky.urs.cz/item/CS_URS_2024_01/184813113" TargetMode="External" /><Relationship Id="rId12" Type="http://schemas.openxmlformats.org/officeDocument/2006/relationships/hyperlink" Target="https://podminky.urs.cz/item/CS_URS_2024_01/184911421" TargetMode="External" /><Relationship Id="rId13" Type="http://schemas.openxmlformats.org/officeDocument/2006/relationships/hyperlink" Target="https://podminky.urs.cz/item/CS_URS_2024_01/185804312" TargetMode="External" /><Relationship Id="rId14" Type="http://schemas.openxmlformats.org/officeDocument/2006/relationships/hyperlink" Target="https://podminky.urs.cz/item/CS_URS_2024_01/185851121" TargetMode="External" /><Relationship Id="rId15" Type="http://schemas.openxmlformats.org/officeDocument/2006/relationships/hyperlink" Target="https://podminky.urs.cz/item/CS_URS_2024_01/185851129" TargetMode="External" /><Relationship Id="rId16" Type="http://schemas.openxmlformats.org/officeDocument/2006/relationships/hyperlink" Target="https://podminky.urs.cz/item/CS_URS_2024_01/99823131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1303000" TargetMode="External" /><Relationship Id="rId2" Type="http://schemas.openxmlformats.org/officeDocument/2006/relationships/hyperlink" Target="https://podminky.urs.cz/item/CS_URS_2024_01/012002000" TargetMode="External" /><Relationship Id="rId3" Type="http://schemas.openxmlformats.org/officeDocument/2006/relationships/hyperlink" Target="https://podminky.urs.cz/item/CS_URS_2024_01/031002000" TargetMode="External" /><Relationship Id="rId4" Type="http://schemas.openxmlformats.org/officeDocument/2006/relationships/hyperlink" Target="https://podminky.urs.cz/item/CS_URS_2024_01/034503000" TargetMode="External" /><Relationship Id="rId5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24-021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Obnova větrolamu IP6 v k.ú. Blatnička - výsadba zeleně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Blatnička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5. 2. 2024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ČŘ-Státní pozemkový úřad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Jaroslav Krejčí</v>
      </c>
      <c r="AN49" s="63"/>
      <c r="AO49" s="63"/>
      <c r="AP49" s="63"/>
      <c r="AQ49" s="39"/>
      <c r="AR49" s="43"/>
      <c r="AS49" s="73" t="s">
        <v>54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55</v>
      </c>
      <c r="D52" s="86"/>
      <c r="E52" s="86"/>
      <c r="F52" s="86"/>
      <c r="G52" s="86"/>
      <c r="H52" s="87"/>
      <c r="I52" s="88" t="s">
        <v>56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57</v>
      </c>
      <c r="AH52" s="86"/>
      <c r="AI52" s="86"/>
      <c r="AJ52" s="86"/>
      <c r="AK52" s="86"/>
      <c r="AL52" s="86"/>
      <c r="AM52" s="86"/>
      <c r="AN52" s="88" t="s">
        <v>58</v>
      </c>
      <c r="AO52" s="86"/>
      <c r="AP52" s="86"/>
      <c r="AQ52" s="90" t="s">
        <v>59</v>
      </c>
      <c r="AR52" s="43"/>
      <c r="AS52" s="91" t="s">
        <v>60</v>
      </c>
      <c r="AT52" s="92" t="s">
        <v>61</v>
      </c>
      <c r="AU52" s="92" t="s">
        <v>62</v>
      </c>
      <c r="AV52" s="92" t="s">
        <v>63</v>
      </c>
      <c r="AW52" s="92" t="s">
        <v>64</v>
      </c>
      <c r="AX52" s="92" t="s">
        <v>65</v>
      </c>
      <c r="AY52" s="92" t="s">
        <v>66</v>
      </c>
      <c r="AZ52" s="92" t="s">
        <v>67</v>
      </c>
      <c r="BA52" s="92" t="s">
        <v>68</v>
      </c>
      <c r="BB52" s="92" t="s">
        <v>69</v>
      </c>
      <c r="BC52" s="92" t="s">
        <v>70</v>
      </c>
      <c r="BD52" s="93" t="s">
        <v>71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72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73</v>
      </c>
      <c r="BT54" s="108" t="s">
        <v>74</v>
      </c>
      <c r="BU54" s="109" t="s">
        <v>75</v>
      </c>
      <c r="BV54" s="108" t="s">
        <v>76</v>
      </c>
      <c r="BW54" s="108" t="s">
        <v>5</v>
      </c>
      <c r="BX54" s="108" t="s">
        <v>77</v>
      </c>
      <c r="CL54" s="108" t="s">
        <v>19</v>
      </c>
    </row>
    <row r="55" s="7" customFormat="1" ht="24.75" customHeight="1">
      <c r="A55" s="110" t="s">
        <v>78</v>
      </c>
      <c r="B55" s="111"/>
      <c r="C55" s="112"/>
      <c r="D55" s="113" t="s">
        <v>79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'1.2 - HRN - Obnova větrol...'!J30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81</v>
      </c>
      <c r="AR55" s="117"/>
      <c r="AS55" s="118">
        <v>0</v>
      </c>
      <c r="AT55" s="119">
        <f>ROUND(SUM(AV55:AW55),2)</f>
        <v>0</v>
      </c>
      <c r="AU55" s="120">
        <f>'1.2 - HRN - Obnova větrol...'!P84</f>
        <v>0</v>
      </c>
      <c r="AV55" s="119">
        <f>'1.2 - HRN - Obnova větrol...'!J33</f>
        <v>0</v>
      </c>
      <c r="AW55" s="119">
        <f>'1.2 - HRN - Obnova větrol...'!J34</f>
        <v>0</v>
      </c>
      <c r="AX55" s="119">
        <f>'1.2 - HRN - Obnova větrol...'!J35</f>
        <v>0</v>
      </c>
      <c r="AY55" s="119">
        <f>'1.2 - HRN - Obnova větrol...'!J36</f>
        <v>0</v>
      </c>
      <c r="AZ55" s="119">
        <f>'1.2 - HRN - Obnova větrol...'!F33</f>
        <v>0</v>
      </c>
      <c r="BA55" s="119">
        <f>'1.2 - HRN - Obnova větrol...'!F34</f>
        <v>0</v>
      </c>
      <c r="BB55" s="119">
        <f>'1.2 - HRN - Obnova větrol...'!F35</f>
        <v>0</v>
      </c>
      <c r="BC55" s="119">
        <f>'1.2 - HRN - Obnova větrol...'!F36</f>
        <v>0</v>
      </c>
      <c r="BD55" s="121">
        <f>'1.2 - HRN - Obnova větrol...'!F37</f>
        <v>0</v>
      </c>
      <c r="BE55" s="7"/>
      <c r="BT55" s="122" t="s">
        <v>82</v>
      </c>
      <c r="BV55" s="122" t="s">
        <v>76</v>
      </c>
      <c r="BW55" s="122" t="s">
        <v>83</v>
      </c>
      <c r="BX55" s="122" t="s">
        <v>5</v>
      </c>
      <c r="CL55" s="122" t="s">
        <v>19</v>
      </c>
      <c r="CM55" s="122" t="s">
        <v>84</v>
      </c>
    </row>
    <row r="56" s="7" customFormat="1" ht="24.75" customHeight="1">
      <c r="A56" s="110" t="s">
        <v>78</v>
      </c>
      <c r="B56" s="111"/>
      <c r="C56" s="112"/>
      <c r="D56" s="113" t="s">
        <v>85</v>
      </c>
      <c r="E56" s="113"/>
      <c r="F56" s="113"/>
      <c r="G56" s="113"/>
      <c r="H56" s="113"/>
      <c r="I56" s="114"/>
      <c r="J56" s="113" t="s">
        <v>86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'1.3 - VRN - Obnova větrol...'!J30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81</v>
      </c>
      <c r="AR56" s="117"/>
      <c r="AS56" s="123">
        <v>0</v>
      </c>
      <c r="AT56" s="124">
        <f>ROUND(SUM(AV56:AW56),2)</f>
        <v>0</v>
      </c>
      <c r="AU56" s="125">
        <f>'1.3 - VRN - Obnova větrol...'!P82</f>
        <v>0</v>
      </c>
      <c r="AV56" s="124">
        <f>'1.3 - VRN - Obnova větrol...'!J33</f>
        <v>0</v>
      </c>
      <c r="AW56" s="124">
        <f>'1.3 - VRN - Obnova větrol...'!J34</f>
        <v>0</v>
      </c>
      <c r="AX56" s="124">
        <f>'1.3 - VRN - Obnova větrol...'!J35</f>
        <v>0</v>
      </c>
      <c r="AY56" s="124">
        <f>'1.3 - VRN - Obnova větrol...'!J36</f>
        <v>0</v>
      </c>
      <c r="AZ56" s="124">
        <f>'1.3 - VRN - Obnova větrol...'!F33</f>
        <v>0</v>
      </c>
      <c r="BA56" s="124">
        <f>'1.3 - VRN - Obnova větrol...'!F34</f>
        <v>0</v>
      </c>
      <c r="BB56" s="124">
        <f>'1.3 - VRN - Obnova větrol...'!F35</f>
        <v>0</v>
      </c>
      <c r="BC56" s="124">
        <f>'1.3 - VRN - Obnova větrol...'!F36</f>
        <v>0</v>
      </c>
      <c r="BD56" s="126">
        <f>'1.3 - VRN - Obnova větrol...'!F37</f>
        <v>0</v>
      </c>
      <c r="BE56" s="7"/>
      <c r="BT56" s="122" t="s">
        <v>82</v>
      </c>
      <c r="BV56" s="122" t="s">
        <v>76</v>
      </c>
      <c r="BW56" s="122" t="s">
        <v>87</v>
      </c>
      <c r="BX56" s="122" t="s">
        <v>5</v>
      </c>
      <c r="CL56" s="122" t="s">
        <v>19</v>
      </c>
      <c r="CM56" s="122" t="s">
        <v>84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NFQ/v0Ll+fBXY34v1qtid2276mOwQ+ddUs2MsWq2ZWCNR6Yfkzd3UdsWq4zN8TJEKQlylzC0x0En2diF98qmTA==" hashValue="RiaHSaFo4LCjKdDGP48UGIHvi3uiTpYTLCVnUIyDf3ePQ5iQIrxq9e4u525qDtDX2Agwfsp5J0mlhrzaaXgzSw==" algorithmName="SHA-512" password="C766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.2 - HRN - Obnova větrol...'!C2" display="/"/>
    <hyperlink ref="A56" location="'1.3 - VRN - Obnova větrol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88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Obnova větrolamu IP6 v k.ú. Blatnička - výsadba zeleně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91</v>
      </c>
      <c r="G12" s="37"/>
      <c r="H12" s="37"/>
      <c r="I12" s="131" t="s">
        <v>23</v>
      </c>
      <c r="J12" s="136" t="str">
        <f>'Rekapitulace stavby'!AN8</f>
        <v>5. 2. 2024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>01312774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>ČŘ-Státní pozemkový úřad</v>
      </c>
      <c r="F15" s="37"/>
      <c r="G15" s="37"/>
      <c r="H15" s="37"/>
      <c r="I15" s="131" t="s">
        <v>29</v>
      </c>
      <c r="J15" s="135" t="str">
        <f>IF('Rekapitulace stavby'!AN11="","",'Rekapitulace stavby'!AN11)</f>
        <v>CZ01312774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ROUND((SUM(BE84:BE177)),  2)</f>
        <v>0</v>
      </c>
      <c r="G33" s="37"/>
      <c r="H33" s="37"/>
      <c r="I33" s="147">
        <v>0.20999999999999999</v>
      </c>
      <c r="J33" s="146">
        <f>ROUND(((SUM(BE84:BE177))*I33),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ROUND((SUM(BF84:BF177)),  2)</f>
        <v>0</v>
      </c>
      <c r="G34" s="37"/>
      <c r="H34" s="37"/>
      <c r="I34" s="147">
        <v>0.12</v>
      </c>
      <c r="J34" s="146">
        <f>ROUND(((SUM(BF84:BF177))*I34),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ROUND((SUM(BG84:BG177)),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ROUND((SUM(BH84:BH177)),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ROUND((SUM(BI84:BI177)),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Obnova větrolamu IP6 v k.ú. Blatnička - výsadba zeleně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1.2 - HRN - Obnova větrolamu IP6 v k.ú. Blatnička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Blatnička</v>
      </c>
      <c r="G52" s="39"/>
      <c r="H52" s="39"/>
      <c r="I52" s="31" t="s">
        <v>23</v>
      </c>
      <c r="J52" s="71" t="str">
        <f>IF(J12="","",J12)</f>
        <v>5. 2. 2024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ČŘ-Státní pozemkový úřad</v>
      </c>
      <c r="G54" s="39"/>
      <c r="H54" s="39"/>
      <c r="I54" s="31" t="s">
        <v>33</v>
      </c>
      <c r="J54" s="35" t="str">
        <f>E21</f>
        <v>Ing. Jaroslav Krejčí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hidden="1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J109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J116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J161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hidden="1"/>
    <row r="68" hidden="1"/>
    <row r="69" hidden="1"/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101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Obnova větrolamu IP6 v k.ú. Blatnička - výsadba zeleně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89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1.2 - HRN - Obnova větrolamu IP6 v k.ú. Blatnička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Blatnička</v>
      </c>
      <c r="G78" s="39"/>
      <c r="H78" s="39"/>
      <c r="I78" s="31" t="s">
        <v>23</v>
      </c>
      <c r="J78" s="71" t="str">
        <f>IF(J12="","",J12)</f>
        <v>5. 2. 2024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ČŘ-Státní pozemkový úřad</v>
      </c>
      <c r="G80" s="39"/>
      <c r="H80" s="39"/>
      <c r="I80" s="31" t="s">
        <v>33</v>
      </c>
      <c r="J80" s="35" t="str">
        <f>E21</f>
        <v>Ing. Jaroslav Krejčí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36</v>
      </c>
      <c r="J81" s="35" t="str">
        <f>E24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102</v>
      </c>
      <c r="D83" s="179" t="s">
        <v>59</v>
      </c>
      <c r="E83" s="179" t="s">
        <v>55</v>
      </c>
      <c r="F83" s="179" t="s">
        <v>56</v>
      </c>
      <c r="G83" s="179" t="s">
        <v>103</v>
      </c>
      <c r="H83" s="179" t="s">
        <v>104</v>
      </c>
      <c r="I83" s="179" t="s">
        <v>105</v>
      </c>
      <c r="J83" s="179" t="s">
        <v>94</v>
      </c>
      <c r="K83" s="180" t="s">
        <v>106</v>
      </c>
      <c r="L83" s="181"/>
      <c r="M83" s="91" t="s">
        <v>19</v>
      </c>
      <c r="N83" s="92" t="s">
        <v>44</v>
      </c>
      <c r="O83" s="92" t="s">
        <v>107</v>
      </c>
      <c r="P83" s="92" t="s">
        <v>108</v>
      </c>
      <c r="Q83" s="92" t="s">
        <v>109</v>
      </c>
      <c r="R83" s="92" t="s">
        <v>110</v>
      </c>
      <c r="S83" s="92" t="s">
        <v>111</v>
      </c>
      <c r="T83" s="93" t="s">
        <v>112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113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</f>
        <v>0</v>
      </c>
      <c r="Q84" s="95"/>
      <c r="R84" s="184">
        <f>R85</f>
        <v>12.443769999999999</v>
      </c>
      <c r="S84" s="95"/>
      <c r="T84" s="185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73</v>
      </c>
      <c r="AU84" s="16" t="s">
        <v>95</v>
      </c>
      <c r="BK84" s="186">
        <f>BK85</f>
        <v>0</v>
      </c>
    </row>
    <row r="85" s="12" customFormat="1" ht="25.92" customHeight="1">
      <c r="A85" s="12"/>
      <c r="B85" s="187"/>
      <c r="C85" s="188"/>
      <c r="D85" s="189" t="s">
        <v>73</v>
      </c>
      <c r="E85" s="190" t="s">
        <v>114</v>
      </c>
      <c r="F85" s="190" t="s">
        <v>115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P86+P109+P116+P161</f>
        <v>0</v>
      </c>
      <c r="Q85" s="195"/>
      <c r="R85" s="196">
        <f>R86+R109+R116+R161</f>
        <v>12.443769999999999</v>
      </c>
      <c r="S85" s="195"/>
      <c r="T85" s="197">
        <f>T86+T109+T116+T161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82</v>
      </c>
      <c r="AT85" s="199" t="s">
        <v>73</v>
      </c>
      <c r="AU85" s="199" t="s">
        <v>74</v>
      </c>
      <c r="AY85" s="198" t="s">
        <v>116</v>
      </c>
      <c r="BK85" s="200">
        <f>BK86+BK109+BK116+BK161</f>
        <v>0</v>
      </c>
    </row>
    <row r="86" s="12" customFormat="1" ht="22.8" customHeight="1">
      <c r="A86" s="12"/>
      <c r="B86" s="187"/>
      <c r="C86" s="188"/>
      <c r="D86" s="189" t="s">
        <v>73</v>
      </c>
      <c r="E86" s="201" t="s">
        <v>82</v>
      </c>
      <c r="F86" s="201" t="s">
        <v>117</v>
      </c>
      <c r="G86" s="188"/>
      <c r="H86" s="188"/>
      <c r="I86" s="191"/>
      <c r="J86" s="202">
        <f>BK86</f>
        <v>0</v>
      </c>
      <c r="K86" s="188"/>
      <c r="L86" s="193"/>
      <c r="M86" s="194"/>
      <c r="N86" s="195"/>
      <c r="O86" s="195"/>
      <c r="P86" s="196">
        <f>SUM(P87:P108)</f>
        <v>0</v>
      </c>
      <c r="Q86" s="195"/>
      <c r="R86" s="196">
        <f>SUM(R87:R108)</f>
        <v>0.052020000000000004</v>
      </c>
      <c r="S86" s="195"/>
      <c r="T86" s="197">
        <f>SUM(T87:T108)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82</v>
      </c>
      <c r="AT86" s="199" t="s">
        <v>73</v>
      </c>
      <c r="AU86" s="199" t="s">
        <v>82</v>
      </c>
      <c r="AY86" s="198" t="s">
        <v>116</v>
      </c>
      <c r="BK86" s="200">
        <f>SUM(BK87:BK108)</f>
        <v>0</v>
      </c>
    </row>
    <row r="87" s="2" customFormat="1" ht="16.5" customHeight="1">
      <c r="A87" s="37"/>
      <c r="B87" s="38"/>
      <c r="C87" s="203" t="s">
        <v>82</v>
      </c>
      <c r="D87" s="203" t="s">
        <v>118</v>
      </c>
      <c r="E87" s="204" t="s">
        <v>119</v>
      </c>
      <c r="F87" s="205" t="s">
        <v>120</v>
      </c>
      <c r="G87" s="206" t="s">
        <v>121</v>
      </c>
      <c r="H87" s="207">
        <v>0.17000000000000001</v>
      </c>
      <c r="I87" s="208"/>
      <c r="J87" s="209">
        <f>ROUND(I87*H87,2)</f>
        <v>0</v>
      </c>
      <c r="K87" s="205" t="s">
        <v>122</v>
      </c>
      <c r="L87" s="43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123</v>
      </c>
      <c r="AT87" s="214" t="s">
        <v>118</v>
      </c>
      <c r="AU87" s="214" t="s">
        <v>84</v>
      </c>
      <c r="AY87" s="16" t="s">
        <v>116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82</v>
      </c>
      <c r="BK87" s="215">
        <f>ROUND(I87*H87,2)</f>
        <v>0</v>
      </c>
      <c r="BL87" s="16" t="s">
        <v>123</v>
      </c>
      <c r="BM87" s="214" t="s">
        <v>124</v>
      </c>
    </row>
    <row r="88" s="2" customFormat="1">
      <c r="A88" s="37"/>
      <c r="B88" s="38"/>
      <c r="C88" s="39"/>
      <c r="D88" s="216" t="s">
        <v>125</v>
      </c>
      <c r="E88" s="39"/>
      <c r="F88" s="217" t="s">
        <v>126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125</v>
      </c>
      <c r="AU88" s="16" t="s">
        <v>84</v>
      </c>
    </row>
    <row r="89" s="13" customFormat="1">
      <c r="A89" s="13"/>
      <c r="B89" s="221"/>
      <c r="C89" s="222"/>
      <c r="D89" s="223" t="s">
        <v>127</v>
      </c>
      <c r="E89" s="224" t="s">
        <v>19</v>
      </c>
      <c r="F89" s="225" t="s">
        <v>128</v>
      </c>
      <c r="G89" s="222"/>
      <c r="H89" s="226">
        <v>0.17000000000000001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127</v>
      </c>
      <c r="AU89" s="232" t="s">
        <v>84</v>
      </c>
      <c r="AV89" s="13" t="s">
        <v>84</v>
      </c>
      <c r="AW89" s="13" t="s">
        <v>35</v>
      </c>
      <c r="AX89" s="13" t="s">
        <v>82</v>
      </c>
      <c r="AY89" s="232" t="s">
        <v>116</v>
      </c>
    </row>
    <row r="90" s="2" customFormat="1" ht="16.5" customHeight="1">
      <c r="A90" s="37"/>
      <c r="B90" s="38"/>
      <c r="C90" s="233" t="s">
        <v>84</v>
      </c>
      <c r="D90" s="233" t="s">
        <v>129</v>
      </c>
      <c r="E90" s="234" t="s">
        <v>130</v>
      </c>
      <c r="F90" s="235" t="s">
        <v>131</v>
      </c>
      <c r="G90" s="236" t="s">
        <v>132</v>
      </c>
      <c r="H90" s="237">
        <v>51</v>
      </c>
      <c r="I90" s="238"/>
      <c r="J90" s="239">
        <f>ROUND(I90*H90,2)</f>
        <v>0</v>
      </c>
      <c r="K90" s="235" t="s">
        <v>122</v>
      </c>
      <c r="L90" s="240"/>
      <c r="M90" s="241" t="s">
        <v>19</v>
      </c>
      <c r="N90" s="242" t="s">
        <v>45</v>
      </c>
      <c r="O90" s="83"/>
      <c r="P90" s="212">
        <f>O90*H90</f>
        <v>0</v>
      </c>
      <c r="Q90" s="212">
        <v>0.001</v>
      </c>
      <c r="R90" s="212">
        <f>Q90*H90</f>
        <v>0.051000000000000004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133</v>
      </c>
      <c r="AT90" s="214" t="s">
        <v>129</v>
      </c>
      <c r="AU90" s="214" t="s">
        <v>84</v>
      </c>
      <c r="AY90" s="16" t="s">
        <v>116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82</v>
      </c>
      <c r="BK90" s="215">
        <f>ROUND(I90*H90,2)</f>
        <v>0</v>
      </c>
      <c r="BL90" s="16" t="s">
        <v>123</v>
      </c>
      <c r="BM90" s="214" t="s">
        <v>134</v>
      </c>
    </row>
    <row r="91" s="13" customFormat="1">
      <c r="A91" s="13"/>
      <c r="B91" s="221"/>
      <c r="C91" s="222"/>
      <c r="D91" s="223" t="s">
        <v>127</v>
      </c>
      <c r="E91" s="224" t="s">
        <v>19</v>
      </c>
      <c r="F91" s="225" t="s">
        <v>135</v>
      </c>
      <c r="G91" s="222"/>
      <c r="H91" s="226">
        <v>51</v>
      </c>
      <c r="I91" s="227"/>
      <c r="J91" s="222"/>
      <c r="K91" s="222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127</v>
      </c>
      <c r="AU91" s="232" t="s">
        <v>84</v>
      </c>
      <c r="AV91" s="13" t="s">
        <v>84</v>
      </c>
      <c r="AW91" s="13" t="s">
        <v>35</v>
      </c>
      <c r="AX91" s="13" t="s">
        <v>82</v>
      </c>
      <c r="AY91" s="232" t="s">
        <v>116</v>
      </c>
    </row>
    <row r="92" s="14" customFormat="1">
      <c r="A92" s="14"/>
      <c r="B92" s="243"/>
      <c r="C92" s="244"/>
      <c r="D92" s="223" t="s">
        <v>127</v>
      </c>
      <c r="E92" s="245" t="s">
        <v>19</v>
      </c>
      <c r="F92" s="246" t="s">
        <v>136</v>
      </c>
      <c r="G92" s="244"/>
      <c r="H92" s="245" t="s">
        <v>19</v>
      </c>
      <c r="I92" s="247"/>
      <c r="J92" s="244"/>
      <c r="K92" s="244"/>
      <c r="L92" s="248"/>
      <c r="M92" s="249"/>
      <c r="N92" s="250"/>
      <c r="O92" s="250"/>
      <c r="P92" s="250"/>
      <c r="Q92" s="250"/>
      <c r="R92" s="250"/>
      <c r="S92" s="250"/>
      <c r="T92" s="25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2" t="s">
        <v>127</v>
      </c>
      <c r="AU92" s="252" t="s">
        <v>84</v>
      </c>
      <c r="AV92" s="14" t="s">
        <v>82</v>
      </c>
      <c r="AW92" s="14" t="s">
        <v>35</v>
      </c>
      <c r="AX92" s="14" t="s">
        <v>74</v>
      </c>
      <c r="AY92" s="252" t="s">
        <v>116</v>
      </c>
    </row>
    <row r="93" s="2" customFormat="1" ht="16.5" customHeight="1">
      <c r="A93" s="37"/>
      <c r="B93" s="38"/>
      <c r="C93" s="203" t="s">
        <v>137</v>
      </c>
      <c r="D93" s="203" t="s">
        <v>118</v>
      </c>
      <c r="E93" s="204" t="s">
        <v>138</v>
      </c>
      <c r="F93" s="205" t="s">
        <v>139</v>
      </c>
      <c r="G93" s="206" t="s">
        <v>140</v>
      </c>
      <c r="H93" s="207">
        <v>1700</v>
      </c>
      <c r="I93" s="208"/>
      <c r="J93" s="209">
        <f>ROUND(I93*H93,2)</f>
        <v>0</v>
      </c>
      <c r="K93" s="205" t="s">
        <v>122</v>
      </c>
      <c r="L93" s="43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123</v>
      </c>
      <c r="AT93" s="214" t="s">
        <v>118</v>
      </c>
      <c r="AU93" s="214" t="s">
        <v>84</v>
      </c>
      <c r="AY93" s="16" t="s">
        <v>116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123</v>
      </c>
      <c r="BM93" s="214" t="s">
        <v>141</v>
      </c>
    </row>
    <row r="94" s="2" customFormat="1">
      <c r="A94" s="37"/>
      <c r="B94" s="38"/>
      <c r="C94" s="39"/>
      <c r="D94" s="216" t="s">
        <v>125</v>
      </c>
      <c r="E94" s="39"/>
      <c r="F94" s="217" t="s">
        <v>142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125</v>
      </c>
      <c r="AU94" s="16" t="s">
        <v>84</v>
      </c>
    </row>
    <row r="95" s="2" customFormat="1" ht="16.5" customHeight="1">
      <c r="A95" s="37"/>
      <c r="B95" s="38"/>
      <c r="C95" s="203" t="s">
        <v>123</v>
      </c>
      <c r="D95" s="203" t="s">
        <v>118</v>
      </c>
      <c r="E95" s="204" t="s">
        <v>143</v>
      </c>
      <c r="F95" s="205" t="s">
        <v>144</v>
      </c>
      <c r="G95" s="206" t="s">
        <v>140</v>
      </c>
      <c r="H95" s="207">
        <v>1700</v>
      </c>
      <c r="I95" s="208"/>
      <c r="J95" s="209">
        <f>ROUND(I95*H95,2)</f>
        <v>0</v>
      </c>
      <c r="K95" s="205" t="s">
        <v>122</v>
      </c>
      <c r="L95" s="43"/>
      <c r="M95" s="210" t="s">
        <v>19</v>
      </c>
      <c r="N95" s="211" t="s">
        <v>45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123</v>
      </c>
      <c r="AT95" s="214" t="s">
        <v>118</v>
      </c>
      <c r="AU95" s="214" t="s">
        <v>84</v>
      </c>
      <c r="AY95" s="16" t="s">
        <v>116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82</v>
      </c>
      <c r="BK95" s="215">
        <f>ROUND(I95*H95,2)</f>
        <v>0</v>
      </c>
      <c r="BL95" s="16" t="s">
        <v>123</v>
      </c>
      <c r="BM95" s="214" t="s">
        <v>145</v>
      </c>
    </row>
    <row r="96" s="2" customFormat="1">
      <c r="A96" s="37"/>
      <c r="B96" s="38"/>
      <c r="C96" s="39"/>
      <c r="D96" s="216" t="s">
        <v>125</v>
      </c>
      <c r="E96" s="39"/>
      <c r="F96" s="217" t="s">
        <v>146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125</v>
      </c>
      <c r="AU96" s="16" t="s">
        <v>84</v>
      </c>
    </row>
    <row r="97" s="2" customFormat="1" ht="16.5" customHeight="1">
      <c r="A97" s="37"/>
      <c r="B97" s="38"/>
      <c r="C97" s="203" t="s">
        <v>147</v>
      </c>
      <c r="D97" s="203" t="s">
        <v>118</v>
      </c>
      <c r="E97" s="204" t="s">
        <v>148</v>
      </c>
      <c r="F97" s="205" t="s">
        <v>149</v>
      </c>
      <c r="G97" s="206" t="s">
        <v>140</v>
      </c>
      <c r="H97" s="207">
        <v>1700</v>
      </c>
      <c r="I97" s="208"/>
      <c r="J97" s="209">
        <f>ROUND(I97*H97,2)</f>
        <v>0</v>
      </c>
      <c r="K97" s="205" t="s">
        <v>122</v>
      </c>
      <c r="L97" s="43"/>
      <c r="M97" s="210" t="s">
        <v>19</v>
      </c>
      <c r="N97" s="211" t="s">
        <v>45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123</v>
      </c>
      <c r="AT97" s="214" t="s">
        <v>118</v>
      </c>
      <c r="AU97" s="214" t="s">
        <v>84</v>
      </c>
      <c r="AY97" s="16" t="s">
        <v>116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82</v>
      </c>
      <c r="BK97" s="215">
        <f>ROUND(I97*H97,2)</f>
        <v>0</v>
      </c>
      <c r="BL97" s="16" t="s">
        <v>123</v>
      </c>
      <c r="BM97" s="214" t="s">
        <v>150</v>
      </c>
    </row>
    <row r="98" s="2" customFormat="1">
      <c r="A98" s="37"/>
      <c r="B98" s="38"/>
      <c r="C98" s="39"/>
      <c r="D98" s="216" t="s">
        <v>125</v>
      </c>
      <c r="E98" s="39"/>
      <c r="F98" s="217" t="s">
        <v>151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125</v>
      </c>
      <c r="AU98" s="16" t="s">
        <v>84</v>
      </c>
    </row>
    <row r="99" s="2" customFormat="1" ht="21.75" customHeight="1">
      <c r="A99" s="37"/>
      <c r="B99" s="38"/>
      <c r="C99" s="203" t="s">
        <v>152</v>
      </c>
      <c r="D99" s="203" t="s">
        <v>118</v>
      </c>
      <c r="E99" s="204" t="s">
        <v>153</v>
      </c>
      <c r="F99" s="205" t="s">
        <v>154</v>
      </c>
      <c r="G99" s="206" t="s">
        <v>121</v>
      </c>
      <c r="H99" s="207">
        <v>0.17000000000000001</v>
      </c>
      <c r="I99" s="208"/>
      <c r="J99" s="209">
        <f>ROUND(I99*H99,2)</f>
        <v>0</v>
      </c>
      <c r="K99" s="205" t="s">
        <v>122</v>
      </c>
      <c r="L99" s="43"/>
      <c r="M99" s="210" t="s">
        <v>19</v>
      </c>
      <c r="N99" s="211" t="s">
        <v>45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123</v>
      </c>
      <c r="AT99" s="214" t="s">
        <v>118</v>
      </c>
      <c r="AU99" s="214" t="s">
        <v>84</v>
      </c>
      <c r="AY99" s="16" t="s">
        <v>116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82</v>
      </c>
      <c r="BK99" s="215">
        <f>ROUND(I99*H99,2)</f>
        <v>0</v>
      </c>
      <c r="BL99" s="16" t="s">
        <v>123</v>
      </c>
      <c r="BM99" s="214" t="s">
        <v>155</v>
      </c>
    </row>
    <row r="100" s="2" customFormat="1">
      <c r="A100" s="37"/>
      <c r="B100" s="38"/>
      <c r="C100" s="39"/>
      <c r="D100" s="216" t="s">
        <v>125</v>
      </c>
      <c r="E100" s="39"/>
      <c r="F100" s="217" t="s">
        <v>156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125</v>
      </c>
      <c r="AU100" s="16" t="s">
        <v>84</v>
      </c>
    </row>
    <row r="101" s="13" customFormat="1">
      <c r="A101" s="13"/>
      <c r="B101" s="221"/>
      <c r="C101" s="222"/>
      <c r="D101" s="223" t="s">
        <v>127</v>
      </c>
      <c r="E101" s="224" t="s">
        <v>19</v>
      </c>
      <c r="F101" s="225" t="s">
        <v>157</v>
      </c>
      <c r="G101" s="222"/>
      <c r="H101" s="226">
        <v>0.17000000000000001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127</v>
      </c>
      <c r="AU101" s="232" t="s">
        <v>84</v>
      </c>
      <c r="AV101" s="13" t="s">
        <v>84</v>
      </c>
      <c r="AW101" s="13" t="s">
        <v>35</v>
      </c>
      <c r="AX101" s="13" t="s">
        <v>82</v>
      </c>
      <c r="AY101" s="232" t="s">
        <v>116</v>
      </c>
    </row>
    <row r="102" s="14" customFormat="1">
      <c r="A102" s="14"/>
      <c r="B102" s="243"/>
      <c r="C102" s="244"/>
      <c r="D102" s="223" t="s">
        <v>127</v>
      </c>
      <c r="E102" s="245" t="s">
        <v>19</v>
      </c>
      <c r="F102" s="246" t="s">
        <v>158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127</v>
      </c>
      <c r="AU102" s="252" t="s">
        <v>84</v>
      </c>
      <c r="AV102" s="14" t="s">
        <v>82</v>
      </c>
      <c r="AW102" s="14" t="s">
        <v>35</v>
      </c>
      <c r="AX102" s="14" t="s">
        <v>74</v>
      </c>
      <c r="AY102" s="252" t="s">
        <v>116</v>
      </c>
    </row>
    <row r="103" s="2" customFormat="1" ht="24.15" customHeight="1">
      <c r="A103" s="37"/>
      <c r="B103" s="38"/>
      <c r="C103" s="203" t="s">
        <v>159</v>
      </c>
      <c r="D103" s="203" t="s">
        <v>118</v>
      </c>
      <c r="E103" s="204" t="s">
        <v>160</v>
      </c>
      <c r="F103" s="205" t="s">
        <v>161</v>
      </c>
      <c r="G103" s="206" t="s">
        <v>140</v>
      </c>
      <c r="H103" s="207">
        <v>3400</v>
      </c>
      <c r="I103" s="208"/>
      <c r="J103" s="209">
        <f>ROUND(I103*H103,2)</f>
        <v>0</v>
      </c>
      <c r="K103" s="205" t="s">
        <v>122</v>
      </c>
      <c r="L103" s="43"/>
      <c r="M103" s="210" t="s">
        <v>19</v>
      </c>
      <c r="N103" s="211" t="s">
        <v>45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123</v>
      </c>
      <c r="AT103" s="214" t="s">
        <v>118</v>
      </c>
      <c r="AU103" s="214" t="s">
        <v>84</v>
      </c>
      <c r="AY103" s="16" t="s">
        <v>116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82</v>
      </c>
      <c r="BK103" s="215">
        <f>ROUND(I103*H103,2)</f>
        <v>0</v>
      </c>
      <c r="BL103" s="16" t="s">
        <v>123</v>
      </c>
      <c r="BM103" s="214" t="s">
        <v>162</v>
      </c>
    </row>
    <row r="104" s="2" customFormat="1">
      <c r="A104" s="37"/>
      <c r="B104" s="38"/>
      <c r="C104" s="39"/>
      <c r="D104" s="216" t="s">
        <v>125</v>
      </c>
      <c r="E104" s="39"/>
      <c r="F104" s="217" t="s">
        <v>163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125</v>
      </c>
      <c r="AU104" s="16" t="s">
        <v>84</v>
      </c>
    </row>
    <row r="105" s="13" customFormat="1">
      <c r="A105" s="13"/>
      <c r="B105" s="221"/>
      <c r="C105" s="222"/>
      <c r="D105" s="223" t="s">
        <v>127</v>
      </c>
      <c r="E105" s="224" t="s">
        <v>19</v>
      </c>
      <c r="F105" s="225" t="s">
        <v>164</v>
      </c>
      <c r="G105" s="222"/>
      <c r="H105" s="226">
        <v>3400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127</v>
      </c>
      <c r="AU105" s="232" t="s">
        <v>84</v>
      </c>
      <c r="AV105" s="13" t="s">
        <v>84</v>
      </c>
      <c r="AW105" s="13" t="s">
        <v>35</v>
      </c>
      <c r="AX105" s="13" t="s">
        <v>82</v>
      </c>
      <c r="AY105" s="232" t="s">
        <v>116</v>
      </c>
    </row>
    <row r="106" s="14" customFormat="1">
      <c r="A106" s="14"/>
      <c r="B106" s="243"/>
      <c r="C106" s="244"/>
      <c r="D106" s="223" t="s">
        <v>127</v>
      </c>
      <c r="E106" s="245" t="s">
        <v>19</v>
      </c>
      <c r="F106" s="246" t="s">
        <v>165</v>
      </c>
      <c r="G106" s="244"/>
      <c r="H106" s="245" t="s">
        <v>19</v>
      </c>
      <c r="I106" s="247"/>
      <c r="J106" s="244"/>
      <c r="K106" s="244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127</v>
      </c>
      <c r="AU106" s="252" t="s">
        <v>84</v>
      </c>
      <c r="AV106" s="14" t="s">
        <v>82</v>
      </c>
      <c r="AW106" s="14" t="s">
        <v>35</v>
      </c>
      <c r="AX106" s="14" t="s">
        <v>74</v>
      </c>
      <c r="AY106" s="252" t="s">
        <v>116</v>
      </c>
    </row>
    <row r="107" s="2" customFormat="1" ht="16.5" customHeight="1">
      <c r="A107" s="37"/>
      <c r="B107" s="38"/>
      <c r="C107" s="233" t="s">
        <v>133</v>
      </c>
      <c r="D107" s="233" t="s">
        <v>129</v>
      </c>
      <c r="E107" s="234" t="s">
        <v>166</v>
      </c>
      <c r="F107" s="235" t="s">
        <v>167</v>
      </c>
      <c r="G107" s="236" t="s">
        <v>168</v>
      </c>
      <c r="H107" s="237">
        <v>1.02</v>
      </c>
      <c r="I107" s="238"/>
      <c r="J107" s="239">
        <f>ROUND(I107*H107,2)</f>
        <v>0</v>
      </c>
      <c r="K107" s="235" t="s">
        <v>122</v>
      </c>
      <c r="L107" s="240"/>
      <c r="M107" s="241" t="s">
        <v>19</v>
      </c>
      <c r="N107" s="242" t="s">
        <v>45</v>
      </c>
      <c r="O107" s="83"/>
      <c r="P107" s="212">
        <f>O107*H107</f>
        <v>0</v>
      </c>
      <c r="Q107" s="212">
        <v>0.001</v>
      </c>
      <c r="R107" s="212">
        <f>Q107*H107</f>
        <v>0.0010200000000000001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133</v>
      </c>
      <c r="AT107" s="214" t="s">
        <v>129</v>
      </c>
      <c r="AU107" s="214" t="s">
        <v>84</v>
      </c>
      <c r="AY107" s="16" t="s">
        <v>116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82</v>
      </c>
      <c r="BK107" s="215">
        <f>ROUND(I107*H107,2)</f>
        <v>0</v>
      </c>
      <c r="BL107" s="16" t="s">
        <v>123</v>
      </c>
      <c r="BM107" s="214" t="s">
        <v>169</v>
      </c>
    </row>
    <row r="108" s="13" customFormat="1">
      <c r="A108" s="13"/>
      <c r="B108" s="221"/>
      <c r="C108" s="222"/>
      <c r="D108" s="223" t="s">
        <v>127</v>
      </c>
      <c r="E108" s="224" t="s">
        <v>19</v>
      </c>
      <c r="F108" s="225" t="s">
        <v>170</v>
      </c>
      <c r="G108" s="222"/>
      <c r="H108" s="226">
        <v>1.02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127</v>
      </c>
      <c r="AU108" s="232" t="s">
        <v>84</v>
      </c>
      <c r="AV108" s="13" t="s">
        <v>84</v>
      </c>
      <c r="AW108" s="13" t="s">
        <v>35</v>
      </c>
      <c r="AX108" s="13" t="s">
        <v>82</v>
      </c>
      <c r="AY108" s="232" t="s">
        <v>116</v>
      </c>
    </row>
    <row r="109" s="12" customFormat="1" ht="22.8" customHeight="1">
      <c r="A109" s="12"/>
      <c r="B109" s="187"/>
      <c r="C109" s="188"/>
      <c r="D109" s="189" t="s">
        <v>73</v>
      </c>
      <c r="E109" s="201" t="s">
        <v>84</v>
      </c>
      <c r="F109" s="201" t="s">
        <v>171</v>
      </c>
      <c r="G109" s="188"/>
      <c r="H109" s="188"/>
      <c r="I109" s="191"/>
      <c r="J109" s="202">
        <f>BK109</f>
        <v>0</v>
      </c>
      <c r="K109" s="188"/>
      <c r="L109" s="193"/>
      <c r="M109" s="194"/>
      <c r="N109" s="195"/>
      <c r="O109" s="195"/>
      <c r="P109" s="196">
        <f>SUM(P110:P115)</f>
        <v>0</v>
      </c>
      <c r="Q109" s="195"/>
      <c r="R109" s="196">
        <f>SUM(R110:R115)</f>
        <v>0.35350000000000004</v>
      </c>
      <c r="S109" s="195"/>
      <c r="T109" s="197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8" t="s">
        <v>82</v>
      </c>
      <c r="AT109" s="199" t="s">
        <v>73</v>
      </c>
      <c r="AU109" s="199" t="s">
        <v>82</v>
      </c>
      <c r="AY109" s="198" t="s">
        <v>116</v>
      </c>
      <c r="BK109" s="200">
        <f>SUM(BK110:BK115)</f>
        <v>0</v>
      </c>
    </row>
    <row r="110" s="2" customFormat="1" ht="24.15" customHeight="1">
      <c r="A110" s="37"/>
      <c r="B110" s="38"/>
      <c r="C110" s="203" t="s">
        <v>172</v>
      </c>
      <c r="D110" s="203" t="s">
        <v>118</v>
      </c>
      <c r="E110" s="204" t="s">
        <v>173</v>
      </c>
      <c r="F110" s="205" t="s">
        <v>174</v>
      </c>
      <c r="G110" s="206" t="s">
        <v>175</v>
      </c>
      <c r="H110" s="207">
        <v>350</v>
      </c>
      <c r="I110" s="208"/>
      <c r="J110" s="209">
        <f>ROUND(I110*H110,2)</f>
        <v>0</v>
      </c>
      <c r="K110" s="205" t="s">
        <v>122</v>
      </c>
      <c r="L110" s="43"/>
      <c r="M110" s="210" t="s">
        <v>19</v>
      </c>
      <c r="N110" s="211" t="s">
        <v>45</v>
      </c>
      <c r="O110" s="83"/>
      <c r="P110" s="212">
        <f>O110*H110</f>
        <v>0</v>
      </c>
      <c r="Q110" s="212">
        <v>0.0010100000000000001</v>
      </c>
      <c r="R110" s="212">
        <f>Q110*H110</f>
        <v>0.35350000000000004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123</v>
      </c>
      <c r="AT110" s="214" t="s">
        <v>118</v>
      </c>
      <c r="AU110" s="214" t="s">
        <v>84</v>
      </c>
      <c r="AY110" s="16" t="s">
        <v>116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82</v>
      </c>
      <c r="BK110" s="215">
        <f>ROUND(I110*H110,2)</f>
        <v>0</v>
      </c>
      <c r="BL110" s="16" t="s">
        <v>123</v>
      </c>
      <c r="BM110" s="214" t="s">
        <v>176</v>
      </c>
    </row>
    <row r="111" s="2" customFormat="1">
      <c r="A111" s="37"/>
      <c r="B111" s="38"/>
      <c r="C111" s="39"/>
      <c r="D111" s="216" t="s">
        <v>125</v>
      </c>
      <c r="E111" s="39"/>
      <c r="F111" s="217" t="s">
        <v>177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84</v>
      </c>
    </row>
    <row r="112" s="13" customFormat="1">
      <c r="A112" s="13"/>
      <c r="B112" s="221"/>
      <c r="C112" s="222"/>
      <c r="D112" s="223" t="s">
        <v>127</v>
      </c>
      <c r="E112" s="224" t="s">
        <v>19</v>
      </c>
      <c r="F112" s="225" t="s">
        <v>178</v>
      </c>
      <c r="G112" s="222"/>
      <c r="H112" s="226">
        <v>350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127</v>
      </c>
      <c r="AU112" s="232" t="s">
        <v>84</v>
      </c>
      <c r="AV112" s="13" t="s">
        <v>84</v>
      </c>
      <c r="AW112" s="13" t="s">
        <v>35</v>
      </c>
      <c r="AX112" s="13" t="s">
        <v>82</v>
      </c>
      <c r="AY112" s="232" t="s">
        <v>116</v>
      </c>
    </row>
    <row r="113" s="14" customFormat="1">
      <c r="A113" s="14"/>
      <c r="B113" s="243"/>
      <c r="C113" s="244"/>
      <c r="D113" s="223" t="s">
        <v>127</v>
      </c>
      <c r="E113" s="245" t="s">
        <v>19</v>
      </c>
      <c r="F113" s="246" t="s">
        <v>179</v>
      </c>
      <c r="G113" s="244"/>
      <c r="H113" s="245" t="s">
        <v>19</v>
      </c>
      <c r="I113" s="247"/>
      <c r="J113" s="244"/>
      <c r="K113" s="244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127</v>
      </c>
      <c r="AU113" s="252" t="s">
        <v>84</v>
      </c>
      <c r="AV113" s="14" t="s">
        <v>82</v>
      </c>
      <c r="AW113" s="14" t="s">
        <v>35</v>
      </c>
      <c r="AX113" s="14" t="s">
        <v>74</v>
      </c>
      <c r="AY113" s="252" t="s">
        <v>116</v>
      </c>
    </row>
    <row r="114" s="2" customFormat="1" ht="21.75" customHeight="1">
      <c r="A114" s="37"/>
      <c r="B114" s="38"/>
      <c r="C114" s="203" t="s">
        <v>180</v>
      </c>
      <c r="D114" s="203" t="s">
        <v>118</v>
      </c>
      <c r="E114" s="204" t="s">
        <v>181</v>
      </c>
      <c r="F114" s="205" t="s">
        <v>182</v>
      </c>
      <c r="G114" s="206" t="s">
        <v>183</v>
      </c>
      <c r="H114" s="207">
        <v>12</v>
      </c>
      <c r="I114" s="208"/>
      <c r="J114" s="209">
        <f>ROUND(I114*H114,2)</f>
        <v>0</v>
      </c>
      <c r="K114" s="205" t="s">
        <v>19</v>
      </c>
      <c r="L114" s="43"/>
      <c r="M114" s="210" t="s">
        <v>19</v>
      </c>
      <c r="N114" s="211" t="s">
        <v>45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123</v>
      </c>
      <c r="AT114" s="214" t="s">
        <v>118</v>
      </c>
      <c r="AU114" s="214" t="s">
        <v>84</v>
      </c>
      <c r="AY114" s="16" t="s">
        <v>116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82</v>
      </c>
      <c r="BK114" s="215">
        <f>ROUND(I114*H114,2)</f>
        <v>0</v>
      </c>
      <c r="BL114" s="16" t="s">
        <v>123</v>
      </c>
      <c r="BM114" s="214" t="s">
        <v>184</v>
      </c>
    </row>
    <row r="115" s="13" customFormat="1">
      <c r="A115" s="13"/>
      <c r="B115" s="221"/>
      <c r="C115" s="222"/>
      <c r="D115" s="223" t="s">
        <v>127</v>
      </c>
      <c r="E115" s="224" t="s">
        <v>19</v>
      </c>
      <c r="F115" s="225" t="s">
        <v>185</v>
      </c>
      <c r="G115" s="222"/>
      <c r="H115" s="226">
        <v>12</v>
      </c>
      <c r="I115" s="227"/>
      <c r="J115" s="222"/>
      <c r="K115" s="222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127</v>
      </c>
      <c r="AU115" s="232" t="s">
        <v>84</v>
      </c>
      <c r="AV115" s="13" t="s">
        <v>84</v>
      </c>
      <c r="AW115" s="13" t="s">
        <v>35</v>
      </c>
      <c r="AX115" s="13" t="s">
        <v>82</v>
      </c>
      <c r="AY115" s="232" t="s">
        <v>116</v>
      </c>
    </row>
    <row r="116" s="12" customFormat="1" ht="22.8" customHeight="1">
      <c r="A116" s="12"/>
      <c r="B116" s="187"/>
      <c r="C116" s="188"/>
      <c r="D116" s="189" t="s">
        <v>73</v>
      </c>
      <c r="E116" s="201" t="s">
        <v>137</v>
      </c>
      <c r="F116" s="201" t="s">
        <v>186</v>
      </c>
      <c r="G116" s="188"/>
      <c r="H116" s="188"/>
      <c r="I116" s="191"/>
      <c r="J116" s="202">
        <f>BK116</f>
        <v>0</v>
      </c>
      <c r="K116" s="188"/>
      <c r="L116" s="193"/>
      <c r="M116" s="194"/>
      <c r="N116" s="195"/>
      <c r="O116" s="195"/>
      <c r="P116" s="196">
        <f>SUM(P117:P160)</f>
        <v>0</v>
      </c>
      <c r="Q116" s="195"/>
      <c r="R116" s="196">
        <f>SUM(R117:R160)</f>
        <v>12.03825</v>
      </c>
      <c r="S116" s="195"/>
      <c r="T116" s="197">
        <f>SUM(T117:T160)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8" t="s">
        <v>82</v>
      </c>
      <c r="AT116" s="199" t="s">
        <v>73</v>
      </c>
      <c r="AU116" s="199" t="s">
        <v>82</v>
      </c>
      <c r="AY116" s="198" t="s">
        <v>116</v>
      </c>
      <c r="BK116" s="200">
        <f>SUM(BK117:BK160)</f>
        <v>0</v>
      </c>
    </row>
    <row r="117" s="2" customFormat="1" ht="24.15" customHeight="1">
      <c r="A117" s="37"/>
      <c r="B117" s="38"/>
      <c r="C117" s="203" t="s">
        <v>187</v>
      </c>
      <c r="D117" s="203" t="s">
        <v>118</v>
      </c>
      <c r="E117" s="204" t="s">
        <v>188</v>
      </c>
      <c r="F117" s="205" t="s">
        <v>189</v>
      </c>
      <c r="G117" s="206" t="s">
        <v>190</v>
      </c>
      <c r="H117" s="207">
        <v>600</v>
      </c>
      <c r="I117" s="208"/>
      <c r="J117" s="209">
        <f>ROUND(I117*H117,2)</f>
        <v>0</v>
      </c>
      <c r="K117" s="205" t="s">
        <v>122</v>
      </c>
      <c r="L117" s="43"/>
      <c r="M117" s="210" t="s">
        <v>19</v>
      </c>
      <c r="N117" s="211" t="s">
        <v>45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123</v>
      </c>
      <c r="AT117" s="214" t="s">
        <v>118</v>
      </c>
      <c r="AU117" s="214" t="s">
        <v>84</v>
      </c>
      <c r="AY117" s="16" t="s">
        <v>116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82</v>
      </c>
      <c r="BK117" s="215">
        <f>ROUND(I117*H117,2)</f>
        <v>0</v>
      </c>
      <c r="BL117" s="16" t="s">
        <v>123</v>
      </c>
      <c r="BM117" s="214" t="s">
        <v>191</v>
      </c>
    </row>
    <row r="118" s="2" customFormat="1">
      <c r="A118" s="37"/>
      <c r="B118" s="38"/>
      <c r="C118" s="39"/>
      <c r="D118" s="216" t="s">
        <v>125</v>
      </c>
      <c r="E118" s="39"/>
      <c r="F118" s="217" t="s">
        <v>192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125</v>
      </c>
      <c r="AU118" s="16" t="s">
        <v>84</v>
      </c>
    </row>
    <row r="119" s="13" customFormat="1">
      <c r="A119" s="13"/>
      <c r="B119" s="221"/>
      <c r="C119" s="222"/>
      <c r="D119" s="223" t="s">
        <v>127</v>
      </c>
      <c r="E119" s="224" t="s">
        <v>19</v>
      </c>
      <c r="F119" s="225" t="s">
        <v>193</v>
      </c>
      <c r="G119" s="222"/>
      <c r="H119" s="226">
        <v>600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127</v>
      </c>
      <c r="AU119" s="232" t="s">
        <v>84</v>
      </c>
      <c r="AV119" s="13" t="s">
        <v>84</v>
      </c>
      <c r="AW119" s="13" t="s">
        <v>35</v>
      </c>
      <c r="AX119" s="13" t="s">
        <v>82</v>
      </c>
      <c r="AY119" s="232" t="s">
        <v>116</v>
      </c>
    </row>
    <row r="120" s="14" customFormat="1">
      <c r="A120" s="14"/>
      <c r="B120" s="243"/>
      <c r="C120" s="244"/>
      <c r="D120" s="223" t="s">
        <v>127</v>
      </c>
      <c r="E120" s="245" t="s">
        <v>19</v>
      </c>
      <c r="F120" s="246" t="s">
        <v>194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127</v>
      </c>
      <c r="AU120" s="252" t="s">
        <v>84</v>
      </c>
      <c r="AV120" s="14" t="s">
        <v>82</v>
      </c>
      <c r="AW120" s="14" t="s">
        <v>35</v>
      </c>
      <c r="AX120" s="14" t="s">
        <v>74</v>
      </c>
      <c r="AY120" s="252" t="s">
        <v>116</v>
      </c>
    </row>
    <row r="121" s="2" customFormat="1" ht="16.5" customHeight="1">
      <c r="A121" s="37"/>
      <c r="B121" s="38"/>
      <c r="C121" s="233" t="s">
        <v>8</v>
      </c>
      <c r="D121" s="233" t="s">
        <v>129</v>
      </c>
      <c r="E121" s="234" t="s">
        <v>195</v>
      </c>
      <c r="F121" s="235" t="s">
        <v>196</v>
      </c>
      <c r="G121" s="236" t="s">
        <v>132</v>
      </c>
      <c r="H121" s="237">
        <v>12</v>
      </c>
      <c r="I121" s="238"/>
      <c r="J121" s="239">
        <f>ROUND(I121*H121,2)</f>
        <v>0</v>
      </c>
      <c r="K121" s="235" t="s">
        <v>122</v>
      </c>
      <c r="L121" s="240"/>
      <c r="M121" s="241" t="s">
        <v>19</v>
      </c>
      <c r="N121" s="242" t="s">
        <v>45</v>
      </c>
      <c r="O121" s="83"/>
      <c r="P121" s="212">
        <f>O121*H121</f>
        <v>0</v>
      </c>
      <c r="Q121" s="212">
        <v>0.001</v>
      </c>
      <c r="R121" s="212">
        <f>Q121*H121</f>
        <v>0.012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133</v>
      </c>
      <c r="AT121" s="214" t="s">
        <v>129</v>
      </c>
      <c r="AU121" s="214" t="s">
        <v>84</v>
      </c>
      <c r="AY121" s="16" t="s">
        <v>116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82</v>
      </c>
      <c r="BK121" s="215">
        <f>ROUND(I121*H121,2)</f>
        <v>0</v>
      </c>
      <c r="BL121" s="16" t="s">
        <v>123</v>
      </c>
      <c r="BM121" s="214" t="s">
        <v>197</v>
      </c>
    </row>
    <row r="122" s="14" customFormat="1">
      <c r="A122" s="14"/>
      <c r="B122" s="243"/>
      <c r="C122" s="244"/>
      <c r="D122" s="223" t="s">
        <v>127</v>
      </c>
      <c r="E122" s="245" t="s">
        <v>19</v>
      </c>
      <c r="F122" s="246" t="s">
        <v>198</v>
      </c>
      <c r="G122" s="244"/>
      <c r="H122" s="245" t="s">
        <v>19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127</v>
      </c>
      <c r="AU122" s="252" t="s">
        <v>84</v>
      </c>
      <c r="AV122" s="14" t="s">
        <v>82</v>
      </c>
      <c r="AW122" s="14" t="s">
        <v>35</v>
      </c>
      <c r="AX122" s="14" t="s">
        <v>74</v>
      </c>
      <c r="AY122" s="252" t="s">
        <v>116</v>
      </c>
    </row>
    <row r="123" s="13" customFormat="1">
      <c r="A123" s="13"/>
      <c r="B123" s="221"/>
      <c r="C123" s="222"/>
      <c r="D123" s="223" t="s">
        <v>127</v>
      </c>
      <c r="E123" s="224" t="s">
        <v>19</v>
      </c>
      <c r="F123" s="225" t="s">
        <v>199</v>
      </c>
      <c r="G123" s="222"/>
      <c r="H123" s="226">
        <v>12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127</v>
      </c>
      <c r="AU123" s="232" t="s">
        <v>84</v>
      </c>
      <c r="AV123" s="13" t="s">
        <v>84</v>
      </c>
      <c r="AW123" s="13" t="s">
        <v>35</v>
      </c>
      <c r="AX123" s="13" t="s">
        <v>82</v>
      </c>
      <c r="AY123" s="232" t="s">
        <v>116</v>
      </c>
    </row>
    <row r="124" s="2" customFormat="1" ht="21.75" customHeight="1">
      <c r="A124" s="37"/>
      <c r="B124" s="38"/>
      <c r="C124" s="233" t="s">
        <v>200</v>
      </c>
      <c r="D124" s="233" t="s">
        <v>129</v>
      </c>
      <c r="E124" s="234" t="s">
        <v>201</v>
      </c>
      <c r="F124" s="235" t="s">
        <v>202</v>
      </c>
      <c r="G124" s="236" t="s">
        <v>132</v>
      </c>
      <c r="H124" s="237">
        <v>18.75</v>
      </c>
      <c r="I124" s="238"/>
      <c r="J124" s="239">
        <f>ROUND(I124*H124,2)</f>
        <v>0</v>
      </c>
      <c r="K124" s="235" t="s">
        <v>122</v>
      </c>
      <c r="L124" s="240"/>
      <c r="M124" s="241" t="s">
        <v>19</v>
      </c>
      <c r="N124" s="242" t="s">
        <v>45</v>
      </c>
      <c r="O124" s="83"/>
      <c r="P124" s="212">
        <f>O124*H124</f>
        <v>0</v>
      </c>
      <c r="Q124" s="212">
        <v>0.001</v>
      </c>
      <c r="R124" s="212">
        <f>Q124*H124</f>
        <v>0.018749999999999999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133</v>
      </c>
      <c r="AT124" s="214" t="s">
        <v>129</v>
      </c>
      <c r="AU124" s="214" t="s">
        <v>84</v>
      </c>
      <c r="AY124" s="16" t="s">
        <v>116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82</v>
      </c>
      <c r="BK124" s="215">
        <f>ROUND(I124*H124,2)</f>
        <v>0</v>
      </c>
      <c r="BL124" s="16" t="s">
        <v>123</v>
      </c>
      <c r="BM124" s="214" t="s">
        <v>203</v>
      </c>
    </row>
    <row r="125" s="13" customFormat="1">
      <c r="A125" s="13"/>
      <c r="B125" s="221"/>
      <c r="C125" s="222"/>
      <c r="D125" s="223" t="s">
        <v>127</v>
      </c>
      <c r="E125" s="224" t="s">
        <v>19</v>
      </c>
      <c r="F125" s="225" t="s">
        <v>204</v>
      </c>
      <c r="G125" s="222"/>
      <c r="H125" s="226">
        <v>18.75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127</v>
      </c>
      <c r="AU125" s="232" t="s">
        <v>84</v>
      </c>
      <c r="AV125" s="13" t="s">
        <v>84</v>
      </c>
      <c r="AW125" s="13" t="s">
        <v>35</v>
      </c>
      <c r="AX125" s="13" t="s">
        <v>82</v>
      </c>
      <c r="AY125" s="232" t="s">
        <v>116</v>
      </c>
    </row>
    <row r="126" s="14" customFormat="1">
      <c r="A126" s="14"/>
      <c r="B126" s="243"/>
      <c r="C126" s="244"/>
      <c r="D126" s="223" t="s">
        <v>127</v>
      </c>
      <c r="E126" s="245" t="s">
        <v>19</v>
      </c>
      <c r="F126" s="246" t="s">
        <v>205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127</v>
      </c>
      <c r="AU126" s="252" t="s">
        <v>84</v>
      </c>
      <c r="AV126" s="14" t="s">
        <v>82</v>
      </c>
      <c r="AW126" s="14" t="s">
        <v>35</v>
      </c>
      <c r="AX126" s="14" t="s">
        <v>74</v>
      </c>
      <c r="AY126" s="252" t="s">
        <v>116</v>
      </c>
    </row>
    <row r="127" s="2" customFormat="1" ht="16.5" customHeight="1">
      <c r="A127" s="37"/>
      <c r="B127" s="38"/>
      <c r="C127" s="203" t="s">
        <v>206</v>
      </c>
      <c r="D127" s="203" t="s">
        <v>118</v>
      </c>
      <c r="E127" s="204" t="s">
        <v>207</v>
      </c>
      <c r="F127" s="205" t="s">
        <v>208</v>
      </c>
      <c r="G127" s="206" t="s">
        <v>190</v>
      </c>
      <c r="H127" s="207">
        <v>150</v>
      </c>
      <c r="I127" s="208"/>
      <c r="J127" s="209">
        <f>ROUND(I127*H127,2)</f>
        <v>0</v>
      </c>
      <c r="K127" s="205" t="s">
        <v>122</v>
      </c>
      <c r="L127" s="43"/>
      <c r="M127" s="210" t="s">
        <v>19</v>
      </c>
      <c r="N127" s="211" t="s">
        <v>45</v>
      </c>
      <c r="O127" s="83"/>
      <c r="P127" s="212">
        <f>O127*H127</f>
        <v>0</v>
      </c>
      <c r="Q127" s="212">
        <v>5.0000000000000002E-05</v>
      </c>
      <c r="R127" s="212">
        <f>Q127*H127</f>
        <v>0.0075000000000000006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123</v>
      </c>
      <c r="AT127" s="214" t="s">
        <v>118</v>
      </c>
      <c r="AU127" s="214" t="s">
        <v>84</v>
      </c>
      <c r="AY127" s="16" t="s">
        <v>116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82</v>
      </c>
      <c r="BK127" s="215">
        <f>ROUND(I127*H127,2)</f>
        <v>0</v>
      </c>
      <c r="BL127" s="16" t="s">
        <v>123</v>
      </c>
      <c r="BM127" s="214" t="s">
        <v>209</v>
      </c>
    </row>
    <row r="128" s="2" customFormat="1">
      <c r="A128" s="37"/>
      <c r="B128" s="38"/>
      <c r="C128" s="39"/>
      <c r="D128" s="216" t="s">
        <v>125</v>
      </c>
      <c r="E128" s="39"/>
      <c r="F128" s="217" t="s">
        <v>210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125</v>
      </c>
      <c r="AU128" s="16" t="s">
        <v>84</v>
      </c>
    </row>
    <row r="129" s="13" customFormat="1">
      <c r="A129" s="13"/>
      <c r="B129" s="221"/>
      <c r="C129" s="222"/>
      <c r="D129" s="223" t="s">
        <v>127</v>
      </c>
      <c r="E129" s="224" t="s">
        <v>19</v>
      </c>
      <c r="F129" s="225" t="s">
        <v>211</v>
      </c>
      <c r="G129" s="222"/>
      <c r="H129" s="226">
        <v>150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127</v>
      </c>
      <c r="AU129" s="232" t="s">
        <v>84</v>
      </c>
      <c r="AV129" s="13" t="s">
        <v>84</v>
      </c>
      <c r="AW129" s="13" t="s">
        <v>35</v>
      </c>
      <c r="AX129" s="13" t="s">
        <v>82</v>
      </c>
      <c r="AY129" s="232" t="s">
        <v>116</v>
      </c>
    </row>
    <row r="130" s="14" customFormat="1">
      <c r="A130" s="14"/>
      <c r="B130" s="243"/>
      <c r="C130" s="244"/>
      <c r="D130" s="223" t="s">
        <v>127</v>
      </c>
      <c r="E130" s="245" t="s">
        <v>19</v>
      </c>
      <c r="F130" s="246" t="s">
        <v>212</v>
      </c>
      <c r="G130" s="244"/>
      <c r="H130" s="245" t="s">
        <v>19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127</v>
      </c>
      <c r="AU130" s="252" t="s">
        <v>84</v>
      </c>
      <c r="AV130" s="14" t="s">
        <v>82</v>
      </c>
      <c r="AW130" s="14" t="s">
        <v>35</v>
      </c>
      <c r="AX130" s="14" t="s">
        <v>74</v>
      </c>
      <c r="AY130" s="252" t="s">
        <v>116</v>
      </c>
    </row>
    <row r="131" s="2" customFormat="1" ht="16.5" customHeight="1">
      <c r="A131" s="37"/>
      <c r="B131" s="38"/>
      <c r="C131" s="233" t="s">
        <v>213</v>
      </c>
      <c r="D131" s="233" t="s">
        <v>129</v>
      </c>
      <c r="E131" s="234" t="s">
        <v>214</v>
      </c>
      <c r="F131" s="235" t="s">
        <v>215</v>
      </c>
      <c r="G131" s="236" t="s">
        <v>19</v>
      </c>
      <c r="H131" s="237">
        <v>150</v>
      </c>
      <c r="I131" s="238"/>
      <c r="J131" s="239">
        <f>ROUND(I131*H131,2)</f>
        <v>0</v>
      </c>
      <c r="K131" s="235" t="s">
        <v>19</v>
      </c>
      <c r="L131" s="240"/>
      <c r="M131" s="241" t="s">
        <v>19</v>
      </c>
      <c r="N131" s="242" t="s">
        <v>45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133</v>
      </c>
      <c r="AT131" s="214" t="s">
        <v>129</v>
      </c>
      <c r="AU131" s="214" t="s">
        <v>84</v>
      </c>
      <c r="AY131" s="16" t="s">
        <v>116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82</v>
      </c>
      <c r="BK131" s="215">
        <f>ROUND(I131*H131,2)</f>
        <v>0</v>
      </c>
      <c r="BL131" s="16" t="s">
        <v>123</v>
      </c>
      <c r="BM131" s="214" t="s">
        <v>216</v>
      </c>
    </row>
    <row r="132" s="2" customFormat="1" ht="16.5" customHeight="1">
      <c r="A132" s="37"/>
      <c r="B132" s="38"/>
      <c r="C132" s="203" t="s">
        <v>217</v>
      </c>
      <c r="D132" s="203" t="s">
        <v>118</v>
      </c>
      <c r="E132" s="204" t="s">
        <v>218</v>
      </c>
      <c r="F132" s="205" t="s">
        <v>219</v>
      </c>
      <c r="G132" s="206" t="s">
        <v>190</v>
      </c>
      <c r="H132" s="207">
        <v>600</v>
      </c>
      <c r="I132" s="208"/>
      <c r="J132" s="209">
        <f>ROUND(I132*H132,2)</f>
        <v>0</v>
      </c>
      <c r="K132" s="205" t="s">
        <v>122</v>
      </c>
      <c r="L132" s="43"/>
      <c r="M132" s="210" t="s">
        <v>19</v>
      </c>
      <c r="N132" s="211" t="s">
        <v>45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123</v>
      </c>
      <c r="AT132" s="214" t="s">
        <v>118</v>
      </c>
      <c r="AU132" s="214" t="s">
        <v>84</v>
      </c>
      <c r="AY132" s="16" t="s">
        <v>116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82</v>
      </c>
      <c r="BK132" s="215">
        <f>ROUND(I132*H132,2)</f>
        <v>0</v>
      </c>
      <c r="BL132" s="16" t="s">
        <v>123</v>
      </c>
      <c r="BM132" s="214" t="s">
        <v>220</v>
      </c>
    </row>
    <row r="133" s="2" customFormat="1">
      <c r="A133" s="37"/>
      <c r="B133" s="38"/>
      <c r="C133" s="39"/>
      <c r="D133" s="216" t="s">
        <v>125</v>
      </c>
      <c r="E133" s="39"/>
      <c r="F133" s="217" t="s">
        <v>221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125</v>
      </c>
      <c r="AU133" s="16" t="s">
        <v>84</v>
      </c>
    </row>
    <row r="134" s="13" customFormat="1">
      <c r="A134" s="13"/>
      <c r="B134" s="221"/>
      <c r="C134" s="222"/>
      <c r="D134" s="223" t="s">
        <v>127</v>
      </c>
      <c r="E134" s="224" t="s">
        <v>19</v>
      </c>
      <c r="F134" s="225" t="s">
        <v>222</v>
      </c>
      <c r="G134" s="222"/>
      <c r="H134" s="226">
        <v>600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127</v>
      </c>
      <c r="AU134" s="232" t="s">
        <v>84</v>
      </c>
      <c r="AV134" s="13" t="s">
        <v>84</v>
      </c>
      <c r="AW134" s="13" t="s">
        <v>35</v>
      </c>
      <c r="AX134" s="13" t="s">
        <v>82</v>
      </c>
      <c r="AY134" s="232" t="s">
        <v>116</v>
      </c>
    </row>
    <row r="135" s="2" customFormat="1" ht="16.5" customHeight="1">
      <c r="A135" s="37"/>
      <c r="B135" s="38"/>
      <c r="C135" s="233" t="s">
        <v>223</v>
      </c>
      <c r="D135" s="233" t="s">
        <v>129</v>
      </c>
      <c r="E135" s="234" t="s">
        <v>224</v>
      </c>
      <c r="F135" s="235" t="s">
        <v>225</v>
      </c>
      <c r="G135" s="236" t="s">
        <v>132</v>
      </c>
      <c r="H135" s="237">
        <v>2.3999999999999999</v>
      </c>
      <c r="I135" s="238"/>
      <c r="J135" s="239">
        <f>ROUND(I135*H135,2)</f>
        <v>0</v>
      </c>
      <c r="K135" s="235" t="s">
        <v>19</v>
      </c>
      <c r="L135" s="240"/>
      <c r="M135" s="241" t="s">
        <v>19</v>
      </c>
      <c r="N135" s="242" t="s">
        <v>45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133</v>
      </c>
      <c r="AT135" s="214" t="s">
        <v>129</v>
      </c>
      <c r="AU135" s="214" t="s">
        <v>84</v>
      </c>
      <c r="AY135" s="16" t="s">
        <v>116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82</v>
      </c>
      <c r="BK135" s="215">
        <f>ROUND(I135*H135,2)</f>
        <v>0</v>
      </c>
      <c r="BL135" s="16" t="s">
        <v>123</v>
      </c>
      <c r="BM135" s="214" t="s">
        <v>226</v>
      </c>
    </row>
    <row r="136" s="13" customFormat="1">
      <c r="A136" s="13"/>
      <c r="B136" s="221"/>
      <c r="C136" s="222"/>
      <c r="D136" s="223" t="s">
        <v>127</v>
      </c>
      <c r="E136" s="224" t="s">
        <v>19</v>
      </c>
      <c r="F136" s="225" t="s">
        <v>227</v>
      </c>
      <c r="G136" s="222"/>
      <c r="H136" s="226">
        <v>2.3999999999999999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127</v>
      </c>
      <c r="AU136" s="232" t="s">
        <v>84</v>
      </c>
      <c r="AV136" s="13" t="s">
        <v>84</v>
      </c>
      <c r="AW136" s="13" t="s">
        <v>35</v>
      </c>
      <c r="AX136" s="13" t="s">
        <v>82</v>
      </c>
      <c r="AY136" s="232" t="s">
        <v>116</v>
      </c>
    </row>
    <row r="137" s="2" customFormat="1" ht="16.5" customHeight="1">
      <c r="A137" s="37"/>
      <c r="B137" s="38"/>
      <c r="C137" s="203" t="s">
        <v>228</v>
      </c>
      <c r="D137" s="203" t="s">
        <v>118</v>
      </c>
      <c r="E137" s="204" t="s">
        <v>229</v>
      </c>
      <c r="F137" s="205" t="s">
        <v>230</v>
      </c>
      <c r="G137" s="206" t="s">
        <v>190</v>
      </c>
      <c r="H137" s="207">
        <v>150</v>
      </c>
      <c r="I137" s="208"/>
      <c r="J137" s="209">
        <f>ROUND(I137*H137,2)</f>
        <v>0</v>
      </c>
      <c r="K137" s="205" t="s">
        <v>122</v>
      </c>
      <c r="L137" s="43"/>
      <c r="M137" s="210" t="s">
        <v>19</v>
      </c>
      <c r="N137" s="211" t="s">
        <v>45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123</v>
      </c>
      <c r="AT137" s="214" t="s">
        <v>118</v>
      </c>
      <c r="AU137" s="214" t="s">
        <v>84</v>
      </c>
      <c r="AY137" s="16" t="s">
        <v>116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82</v>
      </c>
      <c r="BK137" s="215">
        <f>ROUND(I137*H137,2)</f>
        <v>0</v>
      </c>
      <c r="BL137" s="16" t="s">
        <v>123</v>
      </c>
      <c r="BM137" s="214" t="s">
        <v>231</v>
      </c>
    </row>
    <row r="138" s="2" customFormat="1">
      <c r="A138" s="37"/>
      <c r="B138" s="38"/>
      <c r="C138" s="39"/>
      <c r="D138" s="216" t="s">
        <v>125</v>
      </c>
      <c r="E138" s="39"/>
      <c r="F138" s="217" t="s">
        <v>232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125</v>
      </c>
      <c r="AU138" s="16" t="s">
        <v>84</v>
      </c>
    </row>
    <row r="139" s="13" customFormat="1">
      <c r="A139" s="13"/>
      <c r="B139" s="221"/>
      <c r="C139" s="222"/>
      <c r="D139" s="223" t="s">
        <v>127</v>
      </c>
      <c r="E139" s="224" t="s">
        <v>19</v>
      </c>
      <c r="F139" s="225" t="s">
        <v>211</v>
      </c>
      <c r="G139" s="222"/>
      <c r="H139" s="226">
        <v>150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127</v>
      </c>
      <c r="AU139" s="232" t="s">
        <v>84</v>
      </c>
      <c r="AV139" s="13" t="s">
        <v>84</v>
      </c>
      <c r="AW139" s="13" t="s">
        <v>35</v>
      </c>
      <c r="AX139" s="13" t="s">
        <v>82</v>
      </c>
      <c r="AY139" s="232" t="s">
        <v>116</v>
      </c>
    </row>
    <row r="140" s="14" customFormat="1">
      <c r="A140" s="14"/>
      <c r="B140" s="243"/>
      <c r="C140" s="244"/>
      <c r="D140" s="223" t="s">
        <v>127</v>
      </c>
      <c r="E140" s="245" t="s">
        <v>19</v>
      </c>
      <c r="F140" s="246" t="s">
        <v>233</v>
      </c>
      <c r="G140" s="244"/>
      <c r="H140" s="245" t="s">
        <v>19</v>
      </c>
      <c r="I140" s="247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127</v>
      </c>
      <c r="AU140" s="252" t="s">
        <v>84</v>
      </c>
      <c r="AV140" s="14" t="s">
        <v>82</v>
      </c>
      <c r="AW140" s="14" t="s">
        <v>35</v>
      </c>
      <c r="AX140" s="14" t="s">
        <v>74</v>
      </c>
      <c r="AY140" s="252" t="s">
        <v>116</v>
      </c>
    </row>
    <row r="141" s="2" customFormat="1" ht="33" customHeight="1">
      <c r="A141" s="37"/>
      <c r="B141" s="38"/>
      <c r="C141" s="233" t="s">
        <v>234</v>
      </c>
      <c r="D141" s="233" t="s">
        <v>129</v>
      </c>
      <c r="E141" s="234" t="s">
        <v>235</v>
      </c>
      <c r="F141" s="235" t="s">
        <v>236</v>
      </c>
      <c r="G141" s="236" t="s">
        <v>237</v>
      </c>
      <c r="H141" s="237">
        <v>150</v>
      </c>
      <c r="I141" s="238"/>
      <c r="J141" s="239">
        <f>ROUND(I141*H141,2)</f>
        <v>0</v>
      </c>
      <c r="K141" s="235" t="s">
        <v>19</v>
      </c>
      <c r="L141" s="240"/>
      <c r="M141" s="241" t="s">
        <v>19</v>
      </c>
      <c r="N141" s="242" t="s">
        <v>45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133</v>
      </c>
      <c r="AT141" s="214" t="s">
        <v>129</v>
      </c>
      <c r="AU141" s="214" t="s">
        <v>84</v>
      </c>
      <c r="AY141" s="16" t="s">
        <v>116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82</v>
      </c>
      <c r="BK141" s="215">
        <f>ROUND(I141*H141,2)</f>
        <v>0</v>
      </c>
      <c r="BL141" s="16" t="s">
        <v>123</v>
      </c>
      <c r="BM141" s="214" t="s">
        <v>238</v>
      </c>
    </row>
    <row r="142" s="2" customFormat="1" ht="16.5" customHeight="1">
      <c r="A142" s="37"/>
      <c r="B142" s="38"/>
      <c r="C142" s="203" t="s">
        <v>239</v>
      </c>
      <c r="D142" s="203" t="s">
        <v>118</v>
      </c>
      <c r="E142" s="204" t="s">
        <v>240</v>
      </c>
      <c r="F142" s="205" t="s">
        <v>241</v>
      </c>
      <c r="G142" s="206" t="s">
        <v>140</v>
      </c>
      <c r="H142" s="207">
        <v>600</v>
      </c>
      <c r="I142" s="208"/>
      <c r="J142" s="209">
        <f>ROUND(I142*H142,2)</f>
        <v>0</v>
      </c>
      <c r="K142" s="205" t="s">
        <v>122</v>
      </c>
      <c r="L142" s="43"/>
      <c r="M142" s="210" t="s">
        <v>19</v>
      </c>
      <c r="N142" s="211" t="s">
        <v>45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123</v>
      </c>
      <c r="AT142" s="214" t="s">
        <v>118</v>
      </c>
      <c r="AU142" s="214" t="s">
        <v>84</v>
      </c>
      <c r="AY142" s="16" t="s">
        <v>116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82</v>
      </c>
      <c r="BK142" s="215">
        <f>ROUND(I142*H142,2)</f>
        <v>0</v>
      </c>
      <c r="BL142" s="16" t="s">
        <v>123</v>
      </c>
      <c r="BM142" s="214" t="s">
        <v>242</v>
      </c>
    </row>
    <row r="143" s="2" customFormat="1">
      <c r="A143" s="37"/>
      <c r="B143" s="38"/>
      <c r="C143" s="39"/>
      <c r="D143" s="216" t="s">
        <v>125</v>
      </c>
      <c r="E143" s="39"/>
      <c r="F143" s="217" t="s">
        <v>243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125</v>
      </c>
      <c r="AU143" s="16" t="s">
        <v>84</v>
      </c>
    </row>
    <row r="144" s="13" customFormat="1">
      <c r="A144" s="13"/>
      <c r="B144" s="221"/>
      <c r="C144" s="222"/>
      <c r="D144" s="223" t="s">
        <v>127</v>
      </c>
      <c r="E144" s="224" t="s">
        <v>19</v>
      </c>
      <c r="F144" s="225" t="s">
        <v>244</v>
      </c>
      <c r="G144" s="222"/>
      <c r="H144" s="226">
        <v>600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127</v>
      </c>
      <c r="AU144" s="232" t="s">
        <v>84</v>
      </c>
      <c r="AV144" s="13" t="s">
        <v>84</v>
      </c>
      <c r="AW144" s="13" t="s">
        <v>35</v>
      </c>
      <c r="AX144" s="13" t="s">
        <v>82</v>
      </c>
      <c r="AY144" s="232" t="s">
        <v>116</v>
      </c>
    </row>
    <row r="145" s="2" customFormat="1" ht="16.5" customHeight="1">
      <c r="A145" s="37"/>
      <c r="B145" s="38"/>
      <c r="C145" s="233" t="s">
        <v>7</v>
      </c>
      <c r="D145" s="233" t="s">
        <v>129</v>
      </c>
      <c r="E145" s="234" t="s">
        <v>245</v>
      </c>
      <c r="F145" s="235" t="s">
        <v>246</v>
      </c>
      <c r="G145" s="236" t="s">
        <v>247</v>
      </c>
      <c r="H145" s="237">
        <v>60</v>
      </c>
      <c r="I145" s="238"/>
      <c r="J145" s="239">
        <f>ROUND(I145*H145,2)</f>
        <v>0</v>
      </c>
      <c r="K145" s="235" t="s">
        <v>122</v>
      </c>
      <c r="L145" s="240"/>
      <c r="M145" s="241" t="s">
        <v>19</v>
      </c>
      <c r="N145" s="242" t="s">
        <v>45</v>
      </c>
      <c r="O145" s="83"/>
      <c r="P145" s="212">
        <f>O145*H145</f>
        <v>0</v>
      </c>
      <c r="Q145" s="212">
        <v>0.20000000000000001</v>
      </c>
      <c r="R145" s="212">
        <f>Q145*H145</f>
        <v>12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133</v>
      </c>
      <c r="AT145" s="214" t="s">
        <v>129</v>
      </c>
      <c r="AU145" s="214" t="s">
        <v>84</v>
      </c>
      <c r="AY145" s="16" t="s">
        <v>116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82</v>
      </c>
      <c r="BK145" s="215">
        <f>ROUND(I145*H145,2)</f>
        <v>0</v>
      </c>
      <c r="BL145" s="16" t="s">
        <v>123</v>
      </c>
      <c r="BM145" s="214" t="s">
        <v>248</v>
      </c>
    </row>
    <row r="146" s="13" customFormat="1">
      <c r="A146" s="13"/>
      <c r="B146" s="221"/>
      <c r="C146" s="222"/>
      <c r="D146" s="223" t="s">
        <v>127</v>
      </c>
      <c r="E146" s="224" t="s">
        <v>19</v>
      </c>
      <c r="F146" s="225" t="s">
        <v>249</v>
      </c>
      <c r="G146" s="222"/>
      <c r="H146" s="226">
        <v>60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127</v>
      </c>
      <c r="AU146" s="232" t="s">
        <v>84</v>
      </c>
      <c r="AV146" s="13" t="s">
        <v>84</v>
      </c>
      <c r="AW146" s="13" t="s">
        <v>35</v>
      </c>
      <c r="AX146" s="13" t="s">
        <v>82</v>
      </c>
      <c r="AY146" s="232" t="s">
        <v>116</v>
      </c>
    </row>
    <row r="147" s="2" customFormat="1" ht="16.5" customHeight="1">
      <c r="A147" s="37"/>
      <c r="B147" s="38"/>
      <c r="C147" s="203" t="s">
        <v>250</v>
      </c>
      <c r="D147" s="203" t="s">
        <v>118</v>
      </c>
      <c r="E147" s="204" t="s">
        <v>251</v>
      </c>
      <c r="F147" s="205" t="s">
        <v>252</v>
      </c>
      <c r="G147" s="206" t="s">
        <v>247</v>
      </c>
      <c r="H147" s="207">
        <v>1.6499999999999999</v>
      </c>
      <c r="I147" s="208"/>
      <c r="J147" s="209">
        <f>ROUND(I147*H147,2)</f>
        <v>0</v>
      </c>
      <c r="K147" s="205" t="s">
        <v>122</v>
      </c>
      <c r="L147" s="43"/>
      <c r="M147" s="210" t="s">
        <v>19</v>
      </c>
      <c r="N147" s="211" t="s">
        <v>45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123</v>
      </c>
      <c r="AT147" s="214" t="s">
        <v>118</v>
      </c>
      <c r="AU147" s="214" t="s">
        <v>84</v>
      </c>
      <c r="AY147" s="16" t="s">
        <v>116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82</v>
      </c>
      <c r="BK147" s="215">
        <f>ROUND(I147*H147,2)</f>
        <v>0</v>
      </c>
      <c r="BL147" s="16" t="s">
        <v>123</v>
      </c>
      <c r="BM147" s="214" t="s">
        <v>253</v>
      </c>
    </row>
    <row r="148" s="2" customFormat="1">
      <c r="A148" s="37"/>
      <c r="B148" s="38"/>
      <c r="C148" s="39"/>
      <c r="D148" s="216" t="s">
        <v>125</v>
      </c>
      <c r="E148" s="39"/>
      <c r="F148" s="217" t="s">
        <v>254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125</v>
      </c>
      <c r="AU148" s="16" t="s">
        <v>84</v>
      </c>
    </row>
    <row r="149" s="13" customFormat="1">
      <c r="A149" s="13"/>
      <c r="B149" s="221"/>
      <c r="C149" s="222"/>
      <c r="D149" s="223" t="s">
        <v>127</v>
      </c>
      <c r="E149" s="224" t="s">
        <v>19</v>
      </c>
      <c r="F149" s="225" t="s">
        <v>255</v>
      </c>
      <c r="G149" s="222"/>
      <c r="H149" s="226">
        <v>1.6499999999999999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127</v>
      </c>
      <c r="AU149" s="232" t="s">
        <v>84</v>
      </c>
      <c r="AV149" s="13" t="s">
        <v>84</v>
      </c>
      <c r="AW149" s="13" t="s">
        <v>35</v>
      </c>
      <c r="AX149" s="13" t="s">
        <v>82</v>
      </c>
      <c r="AY149" s="232" t="s">
        <v>116</v>
      </c>
    </row>
    <row r="150" s="14" customFormat="1">
      <c r="A150" s="14"/>
      <c r="B150" s="243"/>
      <c r="C150" s="244"/>
      <c r="D150" s="223" t="s">
        <v>127</v>
      </c>
      <c r="E150" s="245" t="s">
        <v>19</v>
      </c>
      <c r="F150" s="246" t="s">
        <v>256</v>
      </c>
      <c r="G150" s="244"/>
      <c r="H150" s="245" t="s">
        <v>19</v>
      </c>
      <c r="I150" s="247"/>
      <c r="J150" s="244"/>
      <c r="K150" s="244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127</v>
      </c>
      <c r="AU150" s="252" t="s">
        <v>84</v>
      </c>
      <c r="AV150" s="14" t="s">
        <v>82</v>
      </c>
      <c r="AW150" s="14" t="s">
        <v>35</v>
      </c>
      <c r="AX150" s="14" t="s">
        <v>74</v>
      </c>
      <c r="AY150" s="252" t="s">
        <v>116</v>
      </c>
    </row>
    <row r="151" s="14" customFormat="1">
      <c r="A151" s="14"/>
      <c r="B151" s="243"/>
      <c r="C151" s="244"/>
      <c r="D151" s="223" t="s">
        <v>127</v>
      </c>
      <c r="E151" s="245" t="s">
        <v>19</v>
      </c>
      <c r="F151" s="246" t="s">
        <v>257</v>
      </c>
      <c r="G151" s="244"/>
      <c r="H151" s="245" t="s">
        <v>19</v>
      </c>
      <c r="I151" s="247"/>
      <c r="J151" s="244"/>
      <c r="K151" s="244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127</v>
      </c>
      <c r="AU151" s="252" t="s">
        <v>84</v>
      </c>
      <c r="AV151" s="14" t="s">
        <v>82</v>
      </c>
      <c r="AW151" s="14" t="s">
        <v>35</v>
      </c>
      <c r="AX151" s="14" t="s">
        <v>74</v>
      </c>
      <c r="AY151" s="252" t="s">
        <v>116</v>
      </c>
    </row>
    <row r="152" s="14" customFormat="1">
      <c r="A152" s="14"/>
      <c r="B152" s="243"/>
      <c r="C152" s="244"/>
      <c r="D152" s="223" t="s">
        <v>127</v>
      </c>
      <c r="E152" s="245" t="s">
        <v>19</v>
      </c>
      <c r="F152" s="246" t="s">
        <v>258</v>
      </c>
      <c r="G152" s="244"/>
      <c r="H152" s="245" t="s">
        <v>19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127</v>
      </c>
      <c r="AU152" s="252" t="s">
        <v>84</v>
      </c>
      <c r="AV152" s="14" t="s">
        <v>82</v>
      </c>
      <c r="AW152" s="14" t="s">
        <v>35</v>
      </c>
      <c r="AX152" s="14" t="s">
        <v>74</v>
      </c>
      <c r="AY152" s="252" t="s">
        <v>116</v>
      </c>
    </row>
    <row r="153" s="14" customFormat="1">
      <c r="A153" s="14"/>
      <c r="B153" s="243"/>
      <c r="C153" s="244"/>
      <c r="D153" s="223" t="s">
        <v>127</v>
      </c>
      <c r="E153" s="245" t="s">
        <v>19</v>
      </c>
      <c r="F153" s="246" t="s">
        <v>259</v>
      </c>
      <c r="G153" s="244"/>
      <c r="H153" s="245" t="s">
        <v>19</v>
      </c>
      <c r="I153" s="247"/>
      <c r="J153" s="244"/>
      <c r="K153" s="244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127</v>
      </c>
      <c r="AU153" s="252" t="s">
        <v>84</v>
      </c>
      <c r="AV153" s="14" t="s">
        <v>82</v>
      </c>
      <c r="AW153" s="14" t="s">
        <v>35</v>
      </c>
      <c r="AX153" s="14" t="s">
        <v>74</v>
      </c>
      <c r="AY153" s="252" t="s">
        <v>116</v>
      </c>
    </row>
    <row r="154" s="2" customFormat="1" ht="16.5" customHeight="1">
      <c r="A154" s="37"/>
      <c r="B154" s="38"/>
      <c r="C154" s="203" t="s">
        <v>260</v>
      </c>
      <c r="D154" s="203" t="s">
        <v>118</v>
      </c>
      <c r="E154" s="204" t="s">
        <v>261</v>
      </c>
      <c r="F154" s="205" t="s">
        <v>262</v>
      </c>
      <c r="G154" s="206" t="s">
        <v>247</v>
      </c>
      <c r="H154" s="207">
        <v>1.6499999999999999</v>
      </c>
      <c r="I154" s="208"/>
      <c r="J154" s="209">
        <f>ROUND(I154*H154,2)</f>
        <v>0</v>
      </c>
      <c r="K154" s="205" t="s">
        <v>122</v>
      </c>
      <c r="L154" s="43"/>
      <c r="M154" s="210" t="s">
        <v>19</v>
      </c>
      <c r="N154" s="211" t="s">
        <v>45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123</v>
      </c>
      <c r="AT154" s="214" t="s">
        <v>118</v>
      </c>
      <c r="AU154" s="214" t="s">
        <v>84</v>
      </c>
      <c r="AY154" s="16" t="s">
        <v>116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82</v>
      </c>
      <c r="BK154" s="215">
        <f>ROUND(I154*H154,2)</f>
        <v>0</v>
      </c>
      <c r="BL154" s="16" t="s">
        <v>123</v>
      </c>
      <c r="BM154" s="214" t="s">
        <v>263</v>
      </c>
    </row>
    <row r="155" s="2" customFormat="1">
      <c r="A155" s="37"/>
      <c r="B155" s="38"/>
      <c r="C155" s="39"/>
      <c r="D155" s="216" t="s">
        <v>125</v>
      </c>
      <c r="E155" s="39"/>
      <c r="F155" s="217" t="s">
        <v>264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125</v>
      </c>
      <c r="AU155" s="16" t="s">
        <v>84</v>
      </c>
    </row>
    <row r="156" s="2" customFormat="1" ht="16.5" customHeight="1">
      <c r="A156" s="37"/>
      <c r="B156" s="38"/>
      <c r="C156" s="203" t="s">
        <v>265</v>
      </c>
      <c r="D156" s="203" t="s">
        <v>118</v>
      </c>
      <c r="E156" s="204" t="s">
        <v>266</v>
      </c>
      <c r="F156" s="205" t="s">
        <v>267</v>
      </c>
      <c r="G156" s="206" t="s">
        <v>247</v>
      </c>
      <c r="H156" s="207">
        <v>9.9000000000000004</v>
      </c>
      <c r="I156" s="208"/>
      <c r="J156" s="209">
        <f>ROUND(I156*H156,2)</f>
        <v>0</v>
      </c>
      <c r="K156" s="205" t="s">
        <v>122</v>
      </c>
      <c r="L156" s="43"/>
      <c r="M156" s="210" t="s">
        <v>19</v>
      </c>
      <c r="N156" s="211" t="s">
        <v>45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123</v>
      </c>
      <c r="AT156" s="214" t="s">
        <v>118</v>
      </c>
      <c r="AU156" s="214" t="s">
        <v>84</v>
      </c>
      <c r="AY156" s="16" t="s">
        <v>116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82</v>
      </c>
      <c r="BK156" s="215">
        <f>ROUND(I156*H156,2)</f>
        <v>0</v>
      </c>
      <c r="BL156" s="16" t="s">
        <v>123</v>
      </c>
      <c r="BM156" s="214" t="s">
        <v>268</v>
      </c>
    </row>
    <row r="157" s="2" customFormat="1">
      <c r="A157" s="37"/>
      <c r="B157" s="38"/>
      <c r="C157" s="39"/>
      <c r="D157" s="216" t="s">
        <v>125</v>
      </c>
      <c r="E157" s="39"/>
      <c r="F157" s="217" t="s">
        <v>269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125</v>
      </c>
      <c r="AU157" s="16" t="s">
        <v>84</v>
      </c>
    </row>
    <row r="158" s="13" customFormat="1">
      <c r="A158" s="13"/>
      <c r="B158" s="221"/>
      <c r="C158" s="222"/>
      <c r="D158" s="223" t="s">
        <v>127</v>
      </c>
      <c r="E158" s="224" t="s">
        <v>19</v>
      </c>
      <c r="F158" s="225" t="s">
        <v>270</v>
      </c>
      <c r="G158" s="222"/>
      <c r="H158" s="226">
        <v>9.9000000000000004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127</v>
      </c>
      <c r="AU158" s="232" t="s">
        <v>84</v>
      </c>
      <c r="AV158" s="13" t="s">
        <v>84</v>
      </c>
      <c r="AW158" s="13" t="s">
        <v>35</v>
      </c>
      <c r="AX158" s="13" t="s">
        <v>82</v>
      </c>
      <c r="AY158" s="232" t="s">
        <v>116</v>
      </c>
    </row>
    <row r="159" s="2" customFormat="1" ht="16.5" customHeight="1">
      <c r="A159" s="37"/>
      <c r="B159" s="38"/>
      <c r="C159" s="203" t="s">
        <v>271</v>
      </c>
      <c r="D159" s="203" t="s">
        <v>118</v>
      </c>
      <c r="E159" s="204" t="s">
        <v>272</v>
      </c>
      <c r="F159" s="205" t="s">
        <v>273</v>
      </c>
      <c r="G159" s="206" t="s">
        <v>274</v>
      </c>
      <c r="H159" s="207">
        <v>12.444000000000001</v>
      </c>
      <c r="I159" s="208"/>
      <c r="J159" s="209">
        <f>ROUND(I159*H159,2)</f>
        <v>0</v>
      </c>
      <c r="K159" s="205" t="s">
        <v>122</v>
      </c>
      <c r="L159" s="43"/>
      <c r="M159" s="210" t="s">
        <v>19</v>
      </c>
      <c r="N159" s="211" t="s">
        <v>45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123</v>
      </c>
      <c r="AT159" s="214" t="s">
        <v>118</v>
      </c>
      <c r="AU159" s="214" t="s">
        <v>84</v>
      </c>
      <c r="AY159" s="16" t="s">
        <v>116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82</v>
      </c>
      <c r="BK159" s="215">
        <f>ROUND(I159*H159,2)</f>
        <v>0</v>
      </c>
      <c r="BL159" s="16" t="s">
        <v>123</v>
      </c>
      <c r="BM159" s="214" t="s">
        <v>275</v>
      </c>
    </row>
    <row r="160" s="2" customFormat="1">
      <c r="A160" s="37"/>
      <c r="B160" s="38"/>
      <c r="C160" s="39"/>
      <c r="D160" s="216" t="s">
        <v>125</v>
      </c>
      <c r="E160" s="39"/>
      <c r="F160" s="217" t="s">
        <v>276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125</v>
      </c>
      <c r="AU160" s="16" t="s">
        <v>84</v>
      </c>
    </row>
    <row r="161" s="12" customFormat="1" ht="22.8" customHeight="1">
      <c r="A161" s="12"/>
      <c r="B161" s="187"/>
      <c r="C161" s="188"/>
      <c r="D161" s="189" t="s">
        <v>73</v>
      </c>
      <c r="E161" s="201" t="s">
        <v>123</v>
      </c>
      <c r="F161" s="201" t="s">
        <v>277</v>
      </c>
      <c r="G161" s="188"/>
      <c r="H161" s="188"/>
      <c r="I161" s="191"/>
      <c r="J161" s="202">
        <f>BK161</f>
        <v>0</v>
      </c>
      <c r="K161" s="188"/>
      <c r="L161" s="193"/>
      <c r="M161" s="194"/>
      <c r="N161" s="195"/>
      <c r="O161" s="195"/>
      <c r="P161" s="196">
        <f>SUM(P162:P177)</f>
        <v>0</v>
      </c>
      <c r="Q161" s="195"/>
      <c r="R161" s="196">
        <f>SUM(R162:R177)</f>
        <v>0</v>
      </c>
      <c r="S161" s="195"/>
      <c r="T161" s="197">
        <f>SUM(T162:T177)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8" t="s">
        <v>82</v>
      </c>
      <c r="AT161" s="199" t="s">
        <v>73</v>
      </c>
      <c r="AU161" s="199" t="s">
        <v>82</v>
      </c>
      <c r="AY161" s="198" t="s">
        <v>116</v>
      </c>
      <c r="BK161" s="200">
        <f>SUM(BK162:BK177)</f>
        <v>0</v>
      </c>
    </row>
    <row r="162" s="2" customFormat="1" ht="16.5" customHeight="1">
      <c r="A162" s="37"/>
      <c r="B162" s="38"/>
      <c r="C162" s="233" t="s">
        <v>278</v>
      </c>
      <c r="D162" s="233" t="s">
        <v>129</v>
      </c>
      <c r="E162" s="234" t="s">
        <v>279</v>
      </c>
      <c r="F162" s="235" t="s">
        <v>280</v>
      </c>
      <c r="G162" s="236" t="s">
        <v>237</v>
      </c>
      <c r="H162" s="237">
        <v>25</v>
      </c>
      <c r="I162" s="238"/>
      <c r="J162" s="239">
        <f>ROUND(I162*H162,2)</f>
        <v>0</v>
      </c>
      <c r="K162" s="235" t="s">
        <v>19</v>
      </c>
      <c r="L162" s="240"/>
      <c r="M162" s="241" t="s">
        <v>19</v>
      </c>
      <c r="N162" s="242" t="s">
        <v>45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133</v>
      </c>
      <c r="AT162" s="214" t="s">
        <v>129</v>
      </c>
      <c r="AU162" s="214" t="s">
        <v>84</v>
      </c>
      <c r="AY162" s="16" t="s">
        <v>116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82</v>
      </c>
      <c r="BK162" s="215">
        <f>ROUND(I162*H162,2)</f>
        <v>0</v>
      </c>
      <c r="BL162" s="16" t="s">
        <v>123</v>
      </c>
      <c r="BM162" s="214" t="s">
        <v>281</v>
      </c>
    </row>
    <row r="163" s="2" customFormat="1" ht="16.5" customHeight="1">
      <c r="A163" s="37"/>
      <c r="B163" s="38"/>
      <c r="C163" s="233" t="s">
        <v>282</v>
      </c>
      <c r="D163" s="233" t="s">
        <v>129</v>
      </c>
      <c r="E163" s="234" t="s">
        <v>283</v>
      </c>
      <c r="F163" s="235" t="s">
        <v>284</v>
      </c>
      <c r="G163" s="236" t="s">
        <v>237</v>
      </c>
      <c r="H163" s="237">
        <v>15</v>
      </c>
      <c r="I163" s="238"/>
      <c r="J163" s="239">
        <f>ROUND(I163*H163,2)</f>
        <v>0</v>
      </c>
      <c r="K163" s="235" t="s">
        <v>19</v>
      </c>
      <c r="L163" s="240"/>
      <c r="M163" s="241" t="s">
        <v>19</v>
      </c>
      <c r="N163" s="242" t="s">
        <v>45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133</v>
      </c>
      <c r="AT163" s="214" t="s">
        <v>129</v>
      </c>
      <c r="AU163" s="214" t="s">
        <v>84</v>
      </c>
      <c r="AY163" s="16" t="s">
        <v>116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82</v>
      </c>
      <c r="BK163" s="215">
        <f>ROUND(I163*H163,2)</f>
        <v>0</v>
      </c>
      <c r="BL163" s="16" t="s">
        <v>123</v>
      </c>
      <c r="BM163" s="214" t="s">
        <v>285</v>
      </c>
    </row>
    <row r="164" s="2" customFormat="1" ht="16.5" customHeight="1">
      <c r="A164" s="37"/>
      <c r="B164" s="38"/>
      <c r="C164" s="233" t="s">
        <v>286</v>
      </c>
      <c r="D164" s="233" t="s">
        <v>129</v>
      </c>
      <c r="E164" s="234" t="s">
        <v>287</v>
      </c>
      <c r="F164" s="235" t="s">
        <v>288</v>
      </c>
      <c r="G164" s="236" t="s">
        <v>237</v>
      </c>
      <c r="H164" s="237">
        <v>15</v>
      </c>
      <c r="I164" s="238"/>
      <c r="J164" s="239">
        <f>ROUND(I164*H164,2)</f>
        <v>0</v>
      </c>
      <c r="K164" s="235" t="s">
        <v>19</v>
      </c>
      <c r="L164" s="240"/>
      <c r="M164" s="241" t="s">
        <v>19</v>
      </c>
      <c r="N164" s="242" t="s">
        <v>45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133</v>
      </c>
      <c r="AT164" s="214" t="s">
        <v>129</v>
      </c>
      <c r="AU164" s="214" t="s">
        <v>84</v>
      </c>
      <c r="AY164" s="16" t="s">
        <v>116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82</v>
      </c>
      <c r="BK164" s="215">
        <f>ROUND(I164*H164,2)</f>
        <v>0</v>
      </c>
      <c r="BL164" s="16" t="s">
        <v>123</v>
      </c>
      <c r="BM164" s="214" t="s">
        <v>289</v>
      </c>
    </row>
    <row r="165" s="2" customFormat="1" ht="16.5" customHeight="1">
      <c r="A165" s="37"/>
      <c r="B165" s="38"/>
      <c r="C165" s="233" t="s">
        <v>290</v>
      </c>
      <c r="D165" s="233" t="s">
        <v>129</v>
      </c>
      <c r="E165" s="234" t="s">
        <v>291</v>
      </c>
      <c r="F165" s="235" t="s">
        <v>292</v>
      </c>
      <c r="G165" s="236" t="s">
        <v>237</v>
      </c>
      <c r="H165" s="237">
        <v>25</v>
      </c>
      <c r="I165" s="238"/>
      <c r="J165" s="239">
        <f>ROUND(I165*H165,2)</f>
        <v>0</v>
      </c>
      <c r="K165" s="235" t="s">
        <v>19</v>
      </c>
      <c r="L165" s="240"/>
      <c r="M165" s="241" t="s">
        <v>19</v>
      </c>
      <c r="N165" s="242" t="s">
        <v>45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133</v>
      </c>
      <c r="AT165" s="214" t="s">
        <v>129</v>
      </c>
      <c r="AU165" s="214" t="s">
        <v>84</v>
      </c>
      <c r="AY165" s="16" t="s">
        <v>116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82</v>
      </c>
      <c r="BK165" s="215">
        <f>ROUND(I165*H165,2)</f>
        <v>0</v>
      </c>
      <c r="BL165" s="16" t="s">
        <v>123</v>
      </c>
      <c r="BM165" s="214" t="s">
        <v>293</v>
      </c>
    </row>
    <row r="166" s="2" customFormat="1" ht="16.5" customHeight="1">
      <c r="A166" s="37"/>
      <c r="B166" s="38"/>
      <c r="C166" s="233" t="s">
        <v>294</v>
      </c>
      <c r="D166" s="233" t="s">
        <v>129</v>
      </c>
      <c r="E166" s="234" t="s">
        <v>295</v>
      </c>
      <c r="F166" s="235" t="s">
        <v>296</v>
      </c>
      <c r="G166" s="236" t="s">
        <v>237</v>
      </c>
      <c r="H166" s="237">
        <v>15</v>
      </c>
      <c r="I166" s="238"/>
      <c r="J166" s="239">
        <f>ROUND(I166*H166,2)</f>
        <v>0</v>
      </c>
      <c r="K166" s="235" t="s">
        <v>19</v>
      </c>
      <c r="L166" s="240"/>
      <c r="M166" s="241" t="s">
        <v>19</v>
      </c>
      <c r="N166" s="242" t="s">
        <v>45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133</v>
      </c>
      <c r="AT166" s="214" t="s">
        <v>129</v>
      </c>
      <c r="AU166" s="214" t="s">
        <v>84</v>
      </c>
      <c r="AY166" s="16" t="s">
        <v>116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82</v>
      </c>
      <c r="BK166" s="215">
        <f>ROUND(I166*H166,2)</f>
        <v>0</v>
      </c>
      <c r="BL166" s="16" t="s">
        <v>123</v>
      </c>
      <c r="BM166" s="214" t="s">
        <v>297</v>
      </c>
    </row>
    <row r="167" s="2" customFormat="1" ht="16.5" customHeight="1">
      <c r="A167" s="37"/>
      <c r="B167" s="38"/>
      <c r="C167" s="233" t="s">
        <v>298</v>
      </c>
      <c r="D167" s="233" t="s">
        <v>129</v>
      </c>
      <c r="E167" s="234" t="s">
        <v>299</v>
      </c>
      <c r="F167" s="235" t="s">
        <v>300</v>
      </c>
      <c r="G167" s="236" t="s">
        <v>237</v>
      </c>
      <c r="H167" s="237">
        <v>25</v>
      </c>
      <c r="I167" s="238"/>
      <c r="J167" s="239">
        <f>ROUND(I167*H167,2)</f>
        <v>0</v>
      </c>
      <c r="K167" s="235" t="s">
        <v>19</v>
      </c>
      <c r="L167" s="240"/>
      <c r="M167" s="241" t="s">
        <v>19</v>
      </c>
      <c r="N167" s="242" t="s">
        <v>45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133</v>
      </c>
      <c r="AT167" s="214" t="s">
        <v>129</v>
      </c>
      <c r="AU167" s="214" t="s">
        <v>84</v>
      </c>
      <c r="AY167" s="16" t="s">
        <v>116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82</v>
      </c>
      <c r="BK167" s="215">
        <f>ROUND(I167*H167,2)</f>
        <v>0</v>
      </c>
      <c r="BL167" s="16" t="s">
        <v>123</v>
      </c>
      <c r="BM167" s="214" t="s">
        <v>301</v>
      </c>
    </row>
    <row r="168" s="2" customFormat="1" ht="16.5" customHeight="1">
      <c r="A168" s="37"/>
      <c r="B168" s="38"/>
      <c r="C168" s="233" t="s">
        <v>302</v>
      </c>
      <c r="D168" s="233" t="s">
        <v>129</v>
      </c>
      <c r="E168" s="234" t="s">
        <v>303</v>
      </c>
      <c r="F168" s="235" t="s">
        <v>304</v>
      </c>
      <c r="G168" s="236" t="s">
        <v>237</v>
      </c>
      <c r="H168" s="237">
        <v>10</v>
      </c>
      <c r="I168" s="238"/>
      <c r="J168" s="239">
        <f>ROUND(I168*H168,2)</f>
        <v>0</v>
      </c>
      <c r="K168" s="235" t="s">
        <v>19</v>
      </c>
      <c r="L168" s="240"/>
      <c r="M168" s="241" t="s">
        <v>19</v>
      </c>
      <c r="N168" s="242" t="s">
        <v>45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133</v>
      </c>
      <c r="AT168" s="214" t="s">
        <v>129</v>
      </c>
      <c r="AU168" s="214" t="s">
        <v>84</v>
      </c>
      <c r="AY168" s="16" t="s">
        <v>116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82</v>
      </c>
      <c r="BK168" s="215">
        <f>ROUND(I168*H168,2)</f>
        <v>0</v>
      </c>
      <c r="BL168" s="16" t="s">
        <v>123</v>
      </c>
      <c r="BM168" s="214" t="s">
        <v>305</v>
      </c>
    </row>
    <row r="169" s="2" customFormat="1" ht="16.5" customHeight="1">
      <c r="A169" s="37"/>
      <c r="B169" s="38"/>
      <c r="C169" s="233" t="s">
        <v>306</v>
      </c>
      <c r="D169" s="233" t="s">
        <v>129</v>
      </c>
      <c r="E169" s="234" t="s">
        <v>307</v>
      </c>
      <c r="F169" s="235" t="s">
        <v>308</v>
      </c>
      <c r="G169" s="236" t="s">
        <v>237</v>
      </c>
      <c r="H169" s="237">
        <v>10</v>
      </c>
      <c r="I169" s="238"/>
      <c r="J169" s="239">
        <f>ROUND(I169*H169,2)</f>
        <v>0</v>
      </c>
      <c r="K169" s="235" t="s">
        <v>19</v>
      </c>
      <c r="L169" s="240"/>
      <c r="M169" s="241" t="s">
        <v>19</v>
      </c>
      <c r="N169" s="242" t="s">
        <v>45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133</v>
      </c>
      <c r="AT169" s="214" t="s">
        <v>129</v>
      </c>
      <c r="AU169" s="214" t="s">
        <v>84</v>
      </c>
      <c r="AY169" s="16" t="s">
        <v>116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82</v>
      </c>
      <c r="BK169" s="215">
        <f>ROUND(I169*H169,2)</f>
        <v>0</v>
      </c>
      <c r="BL169" s="16" t="s">
        <v>123</v>
      </c>
      <c r="BM169" s="214" t="s">
        <v>309</v>
      </c>
    </row>
    <row r="170" s="2" customFormat="1" ht="16.5" customHeight="1">
      <c r="A170" s="37"/>
      <c r="B170" s="38"/>
      <c r="C170" s="233" t="s">
        <v>310</v>
      </c>
      <c r="D170" s="233" t="s">
        <v>129</v>
      </c>
      <c r="E170" s="234" t="s">
        <v>311</v>
      </c>
      <c r="F170" s="235" t="s">
        <v>312</v>
      </c>
      <c r="G170" s="236" t="s">
        <v>237</v>
      </c>
      <c r="H170" s="237">
        <v>10</v>
      </c>
      <c r="I170" s="238"/>
      <c r="J170" s="239">
        <f>ROUND(I170*H170,2)</f>
        <v>0</v>
      </c>
      <c r="K170" s="235" t="s">
        <v>19</v>
      </c>
      <c r="L170" s="240"/>
      <c r="M170" s="241" t="s">
        <v>19</v>
      </c>
      <c r="N170" s="242" t="s">
        <v>45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133</v>
      </c>
      <c r="AT170" s="214" t="s">
        <v>129</v>
      </c>
      <c r="AU170" s="214" t="s">
        <v>84</v>
      </c>
      <c r="AY170" s="16" t="s">
        <v>116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82</v>
      </c>
      <c r="BK170" s="215">
        <f>ROUND(I170*H170,2)</f>
        <v>0</v>
      </c>
      <c r="BL170" s="16" t="s">
        <v>123</v>
      </c>
      <c r="BM170" s="214" t="s">
        <v>313</v>
      </c>
    </row>
    <row r="171" s="2" customFormat="1" ht="16.5" customHeight="1">
      <c r="A171" s="37"/>
      <c r="B171" s="38"/>
      <c r="C171" s="233" t="s">
        <v>314</v>
      </c>
      <c r="D171" s="233" t="s">
        <v>129</v>
      </c>
      <c r="E171" s="234" t="s">
        <v>315</v>
      </c>
      <c r="F171" s="235" t="s">
        <v>316</v>
      </c>
      <c r="G171" s="236" t="s">
        <v>237</v>
      </c>
      <c r="H171" s="237">
        <v>50</v>
      </c>
      <c r="I171" s="238"/>
      <c r="J171" s="239">
        <f>ROUND(I171*H171,2)</f>
        <v>0</v>
      </c>
      <c r="K171" s="235" t="s">
        <v>19</v>
      </c>
      <c r="L171" s="240"/>
      <c r="M171" s="241" t="s">
        <v>19</v>
      </c>
      <c r="N171" s="242" t="s">
        <v>45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133</v>
      </c>
      <c r="AT171" s="214" t="s">
        <v>129</v>
      </c>
      <c r="AU171" s="214" t="s">
        <v>84</v>
      </c>
      <c r="AY171" s="16" t="s">
        <v>116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82</v>
      </c>
      <c r="BK171" s="215">
        <f>ROUND(I171*H171,2)</f>
        <v>0</v>
      </c>
      <c r="BL171" s="16" t="s">
        <v>123</v>
      </c>
      <c r="BM171" s="214" t="s">
        <v>317</v>
      </c>
    </row>
    <row r="172" s="2" customFormat="1" ht="16.5" customHeight="1">
      <c r="A172" s="37"/>
      <c r="B172" s="38"/>
      <c r="C172" s="233" t="s">
        <v>318</v>
      </c>
      <c r="D172" s="233" t="s">
        <v>129</v>
      </c>
      <c r="E172" s="234" t="s">
        <v>319</v>
      </c>
      <c r="F172" s="235" t="s">
        <v>320</v>
      </c>
      <c r="G172" s="236" t="s">
        <v>237</v>
      </c>
      <c r="H172" s="237">
        <v>60</v>
      </c>
      <c r="I172" s="238"/>
      <c r="J172" s="239">
        <f>ROUND(I172*H172,2)</f>
        <v>0</v>
      </c>
      <c r="K172" s="235" t="s">
        <v>19</v>
      </c>
      <c r="L172" s="240"/>
      <c r="M172" s="241" t="s">
        <v>19</v>
      </c>
      <c r="N172" s="242" t="s">
        <v>45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133</v>
      </c>
      <c r="AT172" s="214" t="s">
        <v>129</v>
      </c>
      <c r="AU172" s="214" t="s">
        <v>84</v>
      </c>
      <c r="AY172" s="16" t="s">
        <v>116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82</v>
      </c>
      <c r="BK172" s="215">
        <f>ROUND(I172*H172,2)</f>
        <v>0</v>
      </c>
      <c r="BL172" s="16" t="s">
        <v>123</v>
      </c>
      <c r="BM172" s="214" t="s">
        <v>321</v>
      </c>
    </row>
    <row r="173" s="2" customFormat="1" ht="16.5" customHeight="1">
      <c r="A173" s="37"/>
      <c r="B173" s="38"/>
      <c r="C173" s="233" t="s">
        <v>322</v>
      </c>
      <c r="D173" s="233" t="s">
        <v>129</v>
      </c>
      <c r="E173" s="234" t="s">
        <v>323</v>
      </c>
      <c r="F173" s="235" t="s">
        <v>324</v>
      </c>
      <c r="G173" s="236" t="s">
        <v>237</v>
      </c>
      <c r="H173" s="237">
        <v>100</v>
      </c>
      <c r="I173" s="238"/>
      <c r="J173" s="239">
        <f>ROUND(I173*H173,2)</f>
        <v>0</v>
      </c>
      <c r="K173" s="235" t="s">
        <v>19</v>
      </c>
      <c r="L173" s="240"/>
      <c r="M173" s="241" t="s">
        <v>19</v>
      </c>
      <c r="N173" s="242" t="s">
        <v>45</v>
      </c>
      <c r="O173" s="83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133</v>
      </c>
      <c r="AT173" s="214" t="s">
        <v>129</v>
      </c>
      <c r="AU173" s="214" t="s">
        <v>84</v>
      </c>
      <c r="AY173" s="16" t="s">
        <v>116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82</v>
      </c>
      <c r="BK173" s="215">
        <f>ROUND(I173*H173,2)</f>
        <v>0</v>
      </c>
      <c r="BL173" s="16" t="s">
        <v>123</v>
      </c>
      <c r="BM173" s="214" t="s">
        <v>325</v>
      </c>
    </row>
    <row r="174" s="2" customFormat="1" ht="16.5" customHeight="1">
      <c r="A174" s="37"/>
      <c r="B174" s="38"/>
      <c r="C174" s="233" t="s">
        <v>326</v>
      </c>
      <c r="D174" s="233" t="s">
        <v>129</v>
      </c>
      <c r="E174" s="234" t="s">
        <v>327</v>
      </c>
      <c r="F174" s="235" t="s">
        <v>328</v>
      </c>
      <c r="G174" s="236" t="s">
        <v>237</v>
      </c>
      <c r="H174" s="237">
        <v>90</v>
      </c>
      <c r="I174" s="238"/>
      <c r="J174" s="239">
        <f>ROUND(I174*H174,2)</f>
        <v>0</v>
      </c>
      <c r="K174" s="235" t="s">
        <v>19</v>
      </c>
      <c r="L174" s="240"/>
      <c r="M174" s="241" t="s">
        <v>19</v>
      </c>
      <c r="N174" s="242" t="s">
        <v>45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133</v>
      </c>
      <c r="AT174" s="214" t="s">
        <v>129</v>
      </c>
      <c r="AU174" s="214" t="s">
        <v>84</v>
      </c>
      <c r="AY174" s="16" t="s">
        <v>116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82</v>
      </c>
      <c r="BK174" s="215">
        <f>ROUND(I174*H174,2)</f>
        <v>0</v>
      </c>
      <c r="BL174" s="16" t="s">
        <v>123</v>
      </c>
      <c r="BM174" s="214" t="s">
        <v>329</v>
      </c>
    </row>
    <row r="175" s="2" customFormat="1" ht="16.5" customHeight="1">
      <c r="A175" s="37"/>
      <c r="B175" s="38"/>
      <c r="C175" s="233" t="s">
        <v>330</v>
      </c>
      <c r="D175" s="233" t="s">
        <v>129</v>
      </c>
      <c r="E175" s="234" t="s">
        <v>331</v>
      </c>
      <c r="F175" s="235" t="s">
        <v>332</v>
      </c>
      <c r="G175" s="236" t="s">
        <v>237</v>
      </c>
      <c r="H175" s="237">
        <v>50</v>
      </c>
      <c r="I175" s="238"/>
      <c r="J175" s="239">
        <f>ROUND(I175*H175,2)</f>
        <v>0</v>
      </c>
      <c r="K175" s="235" t="s">
        <v>19</v>
      </c>
      <c r="L175" s="240"/>
      <c r="M175" s="241" t="s">
        <v>19</v>
      </c>
      <c r="N175" s="242" t="s">
        <v>45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133</v>
      </c>
      <c r="AT175" s="214" t="s">
        <v>129</v>
      </c>
      <c r="AU175" s="214" t="s">
        <v>84</v>
      </c>
      <c r="AY175" s="16" t="s">
        <v>116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82</v>
      </c>
      <c r="BK175" s="215">
        <f>ROUND(I175*H175,2)</f>
        <v>0</v>
      </c>
      <c r="BL175" s="16" t="s">
        <v>123</v>
      </c>
      <c r="BM175" s="214" t="s">
        <v>333</v>
      </c>
    </row>
    <row r="176" s="2" customFormat="1" ht="16.5" customHeight="1">
      <c r="A176" s="37"/>
      <c r="B176" s="38"/>
      <c r="C176" s="233" t="s">
        <v>334</v>
      </c>
      <c r="D176" s="233" t="s">
        <v>129</v>
      </c>
      <c r="E176" s="234" t="s">
        <v>335</v>
      </c>
      <c r="F176" s="235" t="s">
        <v>336</v>
      </c>
      <c r="G176" s="236" t="s">
        <v>237</v>
      </c>
      <c r="H176" s="237">
        <v>40</v>
      </c>
      <c r="I176" s="238"/>
      <c r="J176" s="239">
        <f>ROUND(I176*H176,2)</f>
        <v>0</v>
      </c>
      <c r="K176" s="235" t="s">
        <v>19</v>
      </c>
      <c r="L176" s="240"/>
      <c r="M176" s="241" t="s">
        <v>19</v>
      </c>
      <c r="N176" s="242" t="s">
        <v>45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133</v>
      </c>
      <c r="AT176" s="214" t="s">
        <v>129</v>
      </c>
      <c r="AU176" s="214" t="s">
        <v>84</v>
      </c>
      <c r="AY176" s="16" t="s">
        <v>116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82</v>
      </c>
      <c r="BK176" s="215">
        <f>ROUND(I176*H176,2)</f>
        <v>0</v>
      </c>
      <c r="BL176" s="16" t="s">
        <v>123</v>
      </c>
      <c r="BM176" s="214" t="s">
        <v>337</v>
      </c>
    </row>
    <row r="177" s="2" customFormat="1" ht="16.5" customHeight="1">
      <c r="A177" s="37"/>
      <c r="B177" s="38"/>
      <c r="C177" s="233" t="s">
        <v>338</v>
      </c>
      <c r="D177" s="233" t="s">
        <v>129</v>
      </c>
      <c r="E177" s="234" t="s">
        <v>339</v>
      </c>
      <c r="F177" s="235" t="s">
        <v>340</v>
      </c>
      <c r="G177" s="236" t="s">
        <v>237</v>
      </c>
      <c r="H177" s="237">
        <v>60</v>
      </c>
      <c r="I177" s="238"/>
      <c r="J177" s="239">
        <f>ROUND(I177*H177,2)</f>
        <v>0</v>
      </c>
      <c r="K177" s="235" t="s">
        <v>19</v>
      </c>
      <c r="L177" s="240"/>
      <c r="M177" s="253" t="s">
        <v>19</v>
      </c>
      <c r="N177" s="254" t="s">
        <v>45</v>
      </c>
      <c r="O177" s="255"/>
      <c r="P177" s="256">
        <f>O177*H177</f>
        <v>0</v>
      </c>
      <c r="Q177" s="256">
        <v>0</v>
      </c>
      <c r="R177" s="256">
        <f>Q177*H177</f>
        <v>0</v>
      </c>
      <c r="S177" s="256">
        <v>0</v>
      </c>
      <c r="T177" s="25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133</v>
      </c>
      <c r="AT177" s="214" t="s">
        <v>129</v>
      </c>
      <c r="AU177" s="214" t="s">
        <v>84</v>
      </c>
      <c r="AY177" s="16" t="s">
        <v>116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82</v>
      </c>
      <c r="BK177" s="215">
        <f>ROUND(I177*H177,2)</f>
        <v>0</v>
      </c>
      <c r="BL177" s="16" t="s">
        <v>123</v>
      </c>
      <c r="BM177" s="214" t="s">
        <v>341</v>
      </c>
    </row>
    <row r="178" s="2" customFormat="1" ht="6.96" customHeight="1">
      <c r="A178" s="37"/>
      <c r="B178" s="58"/>
      <c r="C178" s="59"/>
      <c r="D178" s="59"/>
      <c r="E178" s="59"/>
      <c r="F178" s="59"/>
      <c r="G178" s="59"/>
      <c r="H178" s="59"/>
      <c r="I178" s="59"/>
      <c r="J178" s="59"/>
      <c r="K178" s="59"/>
      <c r="L178" s="43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sheetProtection sheet="1" autoFilter="0" formatColumns="0" formatRows="0" objects="1" scenarios="1" spinCount="100000" saltValue="PM5w61adY+im5S/8N41s/09vG0tJuu2voJEiqUXr54ASnxd020dxfmRscL5Q+S1X2xIO8q4RRIysb+PROUNJ3w==" hashValue="B7X2rvZXnfotNBJbS5IELLbJ8InivyGv13VqN9gvZNGk1MOKlf+qKusYbkyoXOYLX/D5XzERGRGVn3fXtV20yw==" algorithmName="SHA-512" password="C766"/>
  <autoFilter ref="C83:K17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180451111"/>
    <hyperlink ref="F94" r:id="rId2" display="https://podminky.urs.cz/item/CS_URS_2024_01/183403151"/>
    <hyperlink ref="F96" r:id="rId3" display="https://podminky.urs.cz/item/CS_URS_2024_01/183403152"/>
    <hyperlink ref="F98" r:id="rId4" display="https://podminky.urs.cz/item/CS_URS_2024_01/183403161"/>
    <hyperlink ref="F100" r:id="rId5" display="https://podminky.urs.cz/item/CS_URS_2024_01/183551113"/>
    <hyperlink ref="F104" r:id="rId6" display="https://podminky.urs.cz/item/CS_URS_2024_01/184853511"/>
    <hyperlink ref="F111" r:id="rId7" display="https://podminky.urs.cz/item/CS_URS_2024_01/R348951251"/>
    <hyperlink ref="F118" r:id="rId8" display="https://podminky.urs.cz/item/CS_URS_2024_01/184211311"/>
    <hyperlink ref="F128" r:id="rId9" display="https://podminky.urs.cz/item/CS_URS_2024_01/184215112"/>
    <hyperlink ref="F133" r:id="rId10" display="https://podminky.urs.cz/item/CS_URS_2024_01/184813111"/>
    <hyperlink ref="F138" r:id="rId11" display="https://podminky.urs.cz/item/CS_URS_2024_01/184813113"/>
    <hyperlink ref="F143" r:id="rId12" display="https://podminky.urs.cz/item/CS_URS_2024_01/184911421"/>
    <hyperlink ref="F148" r:id="rId13" display="https://podminky.urs.cz/item/CS_URS_2024_01/185804312"/>
    <hyperlink ref="F155" r:id="rId14" display="https://podminky.urs.cz/item/CS_URS_2024_01/185851121"/>
    <hyperlink ref="F157" r:id="rId15" display="https://podminky.urs.cz/item/CS_URS_2024_01/185851129"/>
    <hyperlink ref="F160" r:id="rId16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88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Obnova větrolamu IP6 v k.ú. Blatnička - výsadba zeleně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342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91</v>
      </c>
      <c r="G12" s="37"/>
      <c r="H12" s="37"/>
      <c r="I12" s="131" t="s">
        <v>23</v>
      </c>
      <c r="J12" s="136" t="str">
        <f>'Rekapitulace stavby'!AN8</f>
        <v>5. 2. 2024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>01312774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>ČŘ-Státní pozemkový úřad</v>
      </c>
      <c r="F15" s="37"/>
      <c r="G15" s="37"/>
      <c r="H15" s="37"/>
      <c r="I15" s="131" t="s">
        <v>29</v>
      </c>
      <c r="J15" s="135" t="str">
        <f>IF('Rekapitulace stavby'!AN11="","",'Rekapitulace stavby'!AN11)</f>
        <v>CZ01312774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ROUND((SUM(BE82:BE96)),  2)</f>
        <v>0</v>
      </c>
      <c r="G33" s="37"/>
      <c r="H33" s="37"/>
      <c r="I33" s="147">
        <v>0.20999999999999999</v>
      </c>
      <c r="J33" s="146">
        <f>ROUND(((SUM(BE82:BE96))*I33),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ROUND((SUM(BF82:BF96)),  2)</f>
        <v>0</v>
      </c>
      <c r="G34" s="37"/>
      <c r="H34" s="37"/>
      <c r="I34" s="147">
        <v>0.12</v>
      </c>
      <c r="J34" s="146">
        <f>ROUND(((SUM(BF82:BF96))*I34),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ROUND((SUM(BG82:BG96)),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ROUND((SUM(BH82:BH96)),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ROUND((SUM(BI82:BI96)),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Obnova větrolamu IP6 v k.ú. Blatnička - výsadba zeleně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 xml:space="preserve">1.3 - VRN - Obnova větrolamu IP6 v k.ú. Blatnička 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Blatnička</v>
      </c>
      <c r="G52" s="39"/>
      <c r="H52" s="39"/>
      <c r="I52" s="31" t="s">
        <v>23</v>
      </c>
      <c r="J52" s="71" t="str">
        <f>IF(J12="","",J12)</f>
        <v>5. 2. 2024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ČŘ-Státní pozemkový úřad</v>
      </c>
      <c r="G54" s="39"/>
      <c r="H54" s="39"/>
      <c r="I54" s="31" t="s">
        <v>33</v>
      </c>
      <c r="J54" s="35" t="str">
        <f>E21</f>
        <v>Ing. Jaroslav Krejčí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hidden="1" s="9" customFormat="1" ht="24.96" customHeight="1">
      <c r="A60" s="9"/>
      <c r="B60" s="164"/>
      <c r="C60" s="165"/>
      <c r="D60" s="166" t="s">
        <v>343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344</v>
      </c>
      <c r="E61" s="173"/>
      <c r="F61" s="173"/>
      <c r="G61" s="173"/>
      <c r="H61" s="173"/>
      <c r="I61" s="173"/>
      <c r="J61" s="174">
        <f>J84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345</v>
      </c>
      <c r="E62" s="173"/>
      <c r="F62" s="173"/>
      <c r="G62" s="173"/>
      <c r="H62" s="173"/>
      <c r="I62" s="173"/>
      <c r="J62" s="174">
        <f>J94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hidden="1"/>
    <row r="66" hidden="1"/>
    <row r="67" hidden="1"/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101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Obnova větrolamu IP6 v k.ú. Blatnička - výsadba zeleně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89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 xml:space="preserve">1.3 - VRN - Obnova větrolamu IP6 v k.ú. Blatnička 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>Blatnička</v>
      </c>
      <c r="G76" s="39"/>
      <c r="H76" s="39"/>
      <c r="I76" s="31" t="s">
        <v>23</v>
      </c>
      <c r="J76" s="71" t="str">
        <f>IF(J12="","",J12)</f>
        <v>5. 2. 2024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ČŘ-Státní pozemkový úřad</v>
      </c>
      <c r="G78" s="39"/>
      <c r="H78" s="39"/>
      <c r="I78" s="31" t="s">
        <v>33</v>
      </c>
      <c r="J78" s="35" t="str">
        <f>E21</f>
        <v>Ing. Jaroslav Krejčí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36</v>
      </c>
      <c r="J79" s="35" t="str">
        <f>E24</f>
        <v xml:space="preserve"> 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102</v>
      </c>
      <c r="D81" s="179" t="s">
        <v>59</v>
      </c>
      <c r="E81" s="179" t="s">
        <v>55</v>
      </c>
      <c r="F81" s="179" t="s">
        <v>56</v>
      </c>
      <c r="G81" s="179" t="s">
        <v>103</v>
      </c>
      <c r="H81" s="179" t="s">
        <v>104</v>
      </c>
      <c r="I81" s="179" t="s">
        <v>105</v>
      </c>
      <c r="J81" s="179" t="s">
        <v>94</v>
      </c>
      <c r="K81" s="180" t="s">
        <v>106</v>
      </c>
      <c r="L81" s="181"/>
      <c r="M81" s="91" t="s">
        <v>19</v>
      </c>
      <c r="N81" s="92" t="s">
        <v>44</v>
      </c>
      <c r="O81" s="92" t="s">
        <v>107</v>
      </c>
      <c r="P81" s="92" t="s">
        <v>108</v>
      </c>
      <c r="Q81" s="92" t="s">
        <v>109</v>
      </c>
      <c r="R81" s="92" t="s">
        <v>110</v>
      </c>
      <c r="S81" s="92" t="s">
        <v>111</v>
      </c>
      <c r="T81" s="93" t="s">
        <v>112</v>
      </c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113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</f>
        <v>0</v>
      </c>
      <c r="Q82" s="95"/>
      <c r="R82" s="184">
        <f>R83</f>
        <v>0</v>
      </c>
      <c r="S82" s="95"/>
      <c r="T82" s="185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73</v>
      </c>
      <c r="AU82" s="16" t="s">
        <v>95</v>
      </c>
      <c r="BK82" s="186">
        <f>BK83</f>
        <v>0</v>
      </c>
    </row>
    <row r="83" s="12" customFormat="1" ht="25.92" customHeight="1">
      <c r="A83" s="12"/>
      <c r="B83" s="187"/>
      <c r="C83" s="188"/>
      <c r="D83" s="189" t="s">
        <v>73</v>
      </c>
      <c r="E83" s="190" t="s">
        <v>346</v>
      </c>
      <c r="F83" s="190" t="s">
        <v>347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P84+P94</f>
        <v>0</v>
      </c>
      <c r="Q83" s="195"/>
      <c r="R83" s="196">
        <f>R84+R94</f>
        <v>0</v>
      </c>
      <c r="S83" s="195"/>
      <c r="T83" s="197">
        <f>T84+T94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147</v>
      </c>
      <c r="AT83" s="199" t="s">
        <v>73</v>
      </c>
      <c r="AU83" s="199" t="s">
        <v>74</v>
      </c>
      <c r="AY83" s="198" t="s">
        <v>116</v>
      </c>
      <c r="BK83" s="200">
        <f>BK84+BK94</f>
        <v>0</v>
      </c>
    </row>
    <row r="84" s="12" customFormat="1" ht="22.8" customHeight="1">
      <c r="A84" s="12"/>
      <c r="B84" s="187"/>
      <c r="C84" s="188"/>
      <c r="D84" s="189" t="s">
        <v>73</v>
      </c>
      <c r="E84" s="201" t="s">
        <v>348</v>
      </c>
      <c r="F84" s="201" t="s">
        <v>349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SUM(P85:P93)</f>
        <v>0</v>
      </c>
      <c r="Q84" s="195"/>
      <c r="R84" s="196">
        <f>SUM(R85:R93)</f>
        <v>0</v>
      </c>
      <c r="S84" s="195"/>
      <c r="T84" s="197">
        <f>SUM(T85:T93)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147</v>
      </c>
      <c r="AT84" s="199" t="s">
        <v>73</v>
      </c>
      <c r="AU84" s="199" t="s">
        <v>82</v>
      </c>
      <c r="AY84" s="198" t="s">
        <v>116</v>
      </c>
      <c r="BK84" s="200">
        <f>SUM(BK85:BK93)</f>
        <v>0</v>
      </c>
    </row>
    <row r="85" s="2" customFormat="1" ht="16.5" customHeight="1">
      <c r="A85" s="37"/>
      <c r="B85" s="38"/>
      <c r="C85" s="203" t="s">
        <v>82</v>
      </c>
      <c r="D85" s="203" t="s">
        <v>118</v>
      </c>
      <c r="E85" s="204" t="s">
        <v>350</v>
      </c>
      <c r="F85" s="205" t="s">
        <v>351</v>
      </c>
      <c r="G85" s="206" t="s">
        <v>352</v>
      </c>
      <c r="H85" s="207">
        <v>1</v>
      </c>
      <c r="I85" s="208"/>
      <c r="J85" s="209">
        <f>ROUND(I85*H85,2)</f>
        <v>0</v>
      </c>
      <c r="K85" s="205" t="s">
        <v>122</v>
      </c>
      <c r="L85" s="43"/>
      <c r="M85" s="210" t="s">
        <v>19</v>
      </c>
      <c r="N85" s="211" t="s">
        <v>45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353</v>
      </c>
      <c r="AT85" s="214" t="s">
        <v>118</v>
      </c>
      <c r="AU85" s="214" t="s">
        <v>84</v>
      </c>
      <c r="AY85" s="16" t="s">
        <v>116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82</v>
      </c>
      <c r="BK85" s="215">
        <f>ROUND(I85*H85,2)</f>
        <v>0</v>
      </c>
      <c r="BL85" s="16" t="s">
        <v>353</v>
      </c>
      <c r="BM85" s="214" t="s">
        <v>354</v>
      </c>
    </row>
    <row r="86" s="2" customFormat="1">
      <c r="A86" s="37"/>
      <c r="B86" s="38"/>
      <c r="C86" s="39"/>
      <c r="D86" s="216" t="s">
        <v>125</v>
      </c>
      <c r="E86" s="39"/>
      <c r="F86" s="217" t="s">
        <v>355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125</v>
      </c>
      <c r="AU86" s="16" t="s">
        <v>84</v>
      </c>
    </row>
    <row r="87" s="2" customFormat="1" ht="16.5" customHeight="1">
      <c r="A87" s="37"/>
      <c r="B87" s="38"/>
      <c r="C87" s="203" t="s">
        <v>84</v>
      </c>
      <c r="D87" s="203" t="s">
        <v>118</v>
      </c>
      <c r="E87" s="204" t="s">
        <v>356</v>
      </c>
      <c r="F87" s="205" t="s">
        <v>357</v>
      </c>
      <c r="G87" s="206" t="s">
        <v>183</v>
      </c>
      <c r="H87" s="207">
        <v>1005</v>
      </c>
      <c r="I87" s="208"/>
      <c r="J87" s="209">
        <f>ROUND(I87*H87,2)</f>
        <v>0</v>
      </c>
      <c r="K87" s="205" t="s">
        <v>122</v>
      </c>
      <c r="L87" s="43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353</v>
      </c>
      <c r="AT87" s="214" t="s">
        <v>118</v>
      </c>
      <c r="AU87" s="214" t="s">
        <v>84</v>
      </c>
      <c r="AY87" s="16" t="s">
        <v>116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82</v>
      </c>
      <c r="BK87" s="215">
        <f>ROUND(I87*H87,2)</f>
        <v>0</v>
      </c>
      <c r="BL87" s="16" t="s">
        <v>353</v>
      </c>
      <c r="BM87" s="214" t="s">
        <v>358</v>
      </c>
    </row>
    <row r="88" s="2" customFormat="1">
      <c r="A88" s="37"/>
      <c r="B88" s="38"/>
      <c r="C88" s="39"/>
      <c r="D88" s="216" t="s">
        <v>125</v>
      </c>
      <c r="E88" s="39"/>
      <c r="F88" s="217" t="s">
        <v>359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125</v>
      </c>
      <c r="AU88" s="16" t="s">
        <v>84</v>
      </c>
    </row>
    <row r="89" s="13" customFormat="1">
      <c r="A89" s="13"/>
      <c r="B89" s="221"/>
      <c r="C89" s="222"/>
      <c r="D89" s="223" t="s">
        <v>127</v>
      </c>
      <c r="E89" s="224" t="s">
        <v>19</v>
      </c>
      <c r="F89" s="225" t="s">
        <v>360</v>
      </c>
      <c r="G89" s="222"/>
      <c r="H89" s="226">
        <v>1005</v>
      </c>
      <c r="I89" s="227"/>
      <c r="J89" s="222"/>
      <c r="K89" s="222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127</v>
      </c>
      <c r="AU89" s="232" t="s">
        <v>84</v>
      </c>
      <c r="AV89" s="13" t="s">
        <v>84</v>
      </c>
      <c r="AW89" s="13" t="s">
        <v>35</v>
      </c>
      <c r="AX89" s="13" t="s">
        <v>82</v>
      </c>
      <c r="AY89" s="232" t="s">
        <v>116</v>
      </c>
    </row>
    <row r="90" s="14" customFormat="1">
      <c r="A90" s="14"/>
      <c r="B90" s="243"/>
      <c r="C90" s="244"/>
      <c r="D90" s="223" t="s">
        <v>127</v>
      </c>
      <c r="E90" s="245" t="s">
        <v>19</v>
      </c>
      <c r="F90" s="246" t="s">
        <v>361</v>
      </c>
      <c r="G90" s="244"/>
      <c r="H90" s="245" t="s">
        <v>19</v>
      </c>
      <c r="I90" s="247"/>
      <c r="J90" s="244"/>
      <c r="K90" s="244"/>
      <c r="L90" s="248"/>
      <c r="M90" s="249"/>
      <c r="N90" s="250"/>
      <c r="O90" s="250"/>
      <c r="P90" s="250"/>
      <c r="Q90" s="250"/>
      <c r="R90" s="250"/>
      <c r="S90" s="250"/>
      <c r="T90" s="25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2" t="s">
        <v>127</v>
      </c>
      <c r="AU90" s="252" t="s">
        <v>84</v>
      </c>
      <c r="AV90" s="14" t="s">
        <v>82</v>
      </c>
      <c r="AW90" s="14" t="s">
        <v>35</v>
      </c>
      <c r="AX90" s="14" t="s">
        <v>74</v>
      </c>
      <c r="AY90" s="252" t="s">
        <v>116</v>
      </c>
    </row>
    <row r="91" s="2" customFormat="1" ht="16.5" customHeight="1">
      <c r="A91" s="37"/>
      <c r="B91" s="38"/>
      <c r="C91" s="203" t="s">
        <v>137</v>
      </c>
      <c r="D91" s="203" t="s">
        <v>118</v>
      </c>
      <c r="E91" s="204" t="s">
        <v>362</v>
      </c>
      <c r="F91" s="205" t="s">
        <v>363</v>
      </c>
      <c r="G91" s="206" t="s">
        <v>352</v>
      </c>
      <c r="H91" s="207">
        <v>1</v>
      </c>
      <c r="I91" s="208"/>
      <c r="J91" s="209">
        <f>ROUND(I91*H91,2)</f>
        <v>0</v>
      </c>
      <c r="K91" s="205" t="s">
        <v>122</v>
      </c>
      <c r="L91" s="43"/>
      <c r="M91" s="210" t="s">
        <v>19</v>
      </c>
      <c r="N91" s="211" t="s">
        <v>45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353</v>
      </c>
      <c r="AT91" s="214" t="s">
        <v>118</v>
      </c>
      <c r="AU91" s="214" t="s">
        <v>84</v>
      </c>
      <c r="AY91" s="16" t="s">
        <v>116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82</v>
      </c>
      <c r="BK91" s="215">
        <f>ROUND(I91*H91,2)</f>
        <v>0</v>
      </c>
      <c r="BL91" s="16" t="s">
        <v>353</v>
      </c>
      <c r="BM91" s="214" t="s">
        <v>364</v>
      </c>
    </row>
    <row r="92" s="2" customFormat="1">
      <c r="A92" s="37"/>
      <c r="B92" s="38"/>
      <c r="C92" s="39"/>
      <c r="D92" s="216" t="s">
        <v>125</v>
      </c>
      <c r="E92" s="39"/>
      <c r="F92" s="217" t="s">
        <v>365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125</v>
      </c>
      <c r="AU92" s="16" t="s">
        <v>84</v>
      </c>
    </row>
    <row r="93" s="2" customFormat="1" ht="16.5" customHeight="1">
      <c r="A93" s="37"/>
      <c r="B93" s="38"/>
      <c r="C93" s="203" t="s">
        <v>123</v>
      </c>
      <c r="D93" s="203" t="s">
        <v>118</v>
      </c>
      <c r="E93" s="204" t="s">
        <v>366</v>
      </c>
      <c r="F93" s="205" t="s">
        <v>367</v>
      </c>
      <c r="G93" s="206" t="s">
        <v>352</v>
      </c>
      <c r="H93" s="207">
        <v>1</v>
      </c>
      <c r="I93" s="208"/>
      <c r="J93" s="209">
        <f>ROUND(I93*H93,2)</f>
        <v>0</v>
      </c>
      <c r="K93" s="205" t="s">
        <v>19</v>
      </c>
      <c r="L93" s="43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353</v>
      </c>
      <c r="AT93" s="214" t="s">
        <v>118</v>
      </c>
      <c r="AU93" s="214" t="s">
        <v>84</v>
      </c>
      <c r="AY93" s="16" t="s">
        <v>116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82</v>
      </c>
      <c r="BK93" s="215">
        <f>ROUND(I93*H93,2)</f>
        <v>0</v>
      </c>
      <c r="BL93" s="16" t="s">
        <v>353</v>
      </c>
      <c r="BM93" s="214" t="s">
        <v>368</v>
      </c>
    </row>
    <row r="94" s="12" customFormat="1" ht="22.8" customHeight="1">
      <c r="A94" s="12"/>
      <c r="B94" s="187"/>
      <c r="C94" s="188"/>
      <c r="D94" s="189" t="s">
        <v>73</v>
      </c>
      <c r="E94" s="201" t="s">
        <v>369</v>
      </c>
      <c r="F94" s="201" t="s">
        <v>370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SUM(P95:P96)</f>
        <v>0</v>
      </c>
      <c r="Q94" s="195"/>
      <c r="R94" s="196">
        <f>SUM(R95:R96)</f>
        <v>0</v>
      </c>
      <c r="S94" s="195"/>
      <c r="T94" s="197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147</v>
      </c>
      <c r="AT94" s="199" t="s">
        <v>73</v>
      </c>
      <c r="AU94" s="199" t="s">
        <v>82</v>
      </c>
      <c r="AY94" s="198" t="s">
        <v>116</v>
      </c>
      <c r="BK94" s="200">
        <f>SUM(BK95:BK96)</f>
        <v>0</v>
      </c>
    </row>
    <row r="95" s="2" customFormat="1" ht="16.5" customHeight="1">
      <c r="A95" s="37"/>
      <c r="B95" s="38"/>
      <c r="C95" s="203" t="s">
        <v>147</v>
      </c>
      <c r="D95" s="203" t="s">
        <v>118</v>
      </c>
      <c r="E95" s="204" t="s">
        <v>371</v>
      </c>
      <c r="F95" s="205" t="s">
        <v>372</v>
      </c>
      <c r="G95" s="206" t="s">
        <v>237</v>
      </c>
      <c r="H95" s="207">
        <v>1</v>
      </c>
      <c r="I95" s="208"/>
      <c r="J95" s="209">
        <f>ROUND(I95*H95,2)</f>
        <v>0</v>
      </c>
      <c r="K95" s="205" t="s">
        <v>122</v>
      </c>
      <c r="L95" s="43"/>
      <c r="M95" s="210" t="s">
        <v>19</v>
      </c>
      <c r="N95" s="211" t="s">
        <v>45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353</v>
      </c>
      <c r="AT95" s="214" t="s">
        <v>118</v>
      </c>
      <c r="AU95" s="214" t="s">
        <v>84</v>
      </c>
      <c r="AY95" s="16" t="s">
        <v>116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82</v>
      </c>
      <c r="BK95" s="215">
        <f>ROUND(I95*H95,2)</f>
        <v>0</v>
      </c>
      <c r="BL95" s="16" t="s">
        <v>353</v>
      </c>
      <c r="BM95" s="214" t="s">
        <v>373</v>
      </c>
    </row>
    <row r="96" s="2" customFormat="1">
      <c r="A96" s="37"/>
      <c r="B96" s="38"/>
      <c r="C96" s="39"/>
      <c r="D96" s="216" t="s">
        <v>125</v>
      </c>
      <c r="E96" s="39"/>
      <c r="F96" s="217" t="s">
        <v>374</v>
      </c>
      <c r="G96" s="39"/>
      <c r="H96" s="39"/>
      <c r="I96" s="218"/>
      <c r="J96" s="39"/>
      <c r="K96" s="39"/>
      <c r="L96" s="43"/>
      <c r="M96" s="258"/>
      <c r="N96" s="259"/>
      <c r="O96" s="255"/>
      <c r="P96" s="255"/>
      <c r="Q96" s="255"/>
      <c r="R96" s="255"/>
      <c r="S96" s="255"/>
      <c r="T96" s="260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125</v>
      </c>
      <c r="AU96" s="16" t="s">
        <v>84</v>
      </c>
    </row>
    <row r="97" s="2" customFormat="1" ht="6.96" customHeight="1">
      <c r="A97" s="37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43"/>
      <c r="M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</sheetData>
  <sheetProtection sheet="1" autoFilter="0" formatColumns="0" formatRows="0" objects="1" scenarios="1" spinCount="100000" saltValue="noqhJ3YOjLanMiUuEsc6vL9t5xhU0B11Osw6Unu+I0mzP2YNpzsWITB+jhtVtaR2oMep/3KVmZrCWLMmKBexIg==" hashValue="cWI7xbTAF0txkOmCIonr52ER7cYgsKgiOaQq1wM5j/Vj8qfMB40ePo7Yku86Iur93uxRQyEOyRt+Hnd6LSQpag==" algorithmName="SHA-512" password="C766"/>
  <autoFilter ref="C81:K9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011303000"/>
    <hyperlink ref="F88" r:id="rId2" display="https://podminky.urs.cz/item/CS_URS_2024_01/012002000"/>
    <hyperlink ref="F92" r:id="rId3" display="https://podminky.urs.cz/item/CS_URS_2024_01/031002000"/>
    <hyperlink ref="F96" r:id="rId4" display="https://podminky.urs.cz/item/CS_URS_2024_01/0345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THINKS-P350\Dana</dc:creator>
  <cp:lastModifiedBy>THINKS-P350\Dana</cp:lastModifiedBy>
  <dcterms:created xsi:type="dcterms:W3CDTF">2024-03-26T18:54:32Z</dcterms:created>
  <dcterms:modified xsi:type="dcterms:W3CDTF">2024-03-26T18:54:35Z</dcterms:modified>
</cp:coreProperties>
</file>